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9" l="1"/>
  <c r="C45" l="1"/>
  <c r="C29" l="1"/>
  <c r="C39" l="1"/>
  <c r="C52"/>
  <c r="C28"/>
  <c r="C48"/>
  <c r="C34"/>
  <c r="C35" l="1"/>
  <c r="C53" l="1"/>
  <c r="C44"/>
  <c r="C37"/>
  <c r="C50"/>
  <c r="C36"/>
  <c r="C46"/>
  <c r="C30"/>
  <c r="C27"/>
  <c r="C19"/>
  <c r="C51"/>
  <c r="C26"/>
  <c r="C38" l="1"/>
  <c r="C17"/>
  <c r="C21"/>
  <c r="C47" l="1"/>
  <c r="C43"/>
  <c r="C42"/>
  <c r="C24" l="1"/>
  <c r="C54" l="1"/>
  <c r="C40" l="1"/>
  <c r="C33" l="1"/>
  <c r="C22" l="1"/>
  <c r="C25" l="1"/>
  <c r="C20" l="1"/>
  <c r="C14" l="1"/>
  <c r="C18" l="1"/>
  <c r="C12" l="1"/>
  <c r="C32" l="1"/>
  <c r="C13" l="1"/>
  <c r="C7" l="1"/>
  <c r="M9" s="1"/>
  <c r="D45" l="1"/>
  <c r="D24"/>
  <c r="D52"/>
  <c r="D22"/>
  <c r="D39"/>
  <c r="D36"/>
  <c r="D25"/>
  <c r="D41"/>
  <c r="D21"/>
  <c r="N8"/>
  <c r="D44"/>
  <c r="D46"/>
  <c r="D43"/>
  <c r="D47"/>
  <c r="D27"/>
  <c r="D20"/>
  <c r="D54"/>
  <c r="D26"/>
  <c r="D23"/>
  <c r="D42"/>
  <c r="D40"/>
  <c r="M8"/>
  <c r="D32"/>
  <c r="D12"/>
  <c r="D31"/>
  <c r="D49"/>
  <c r="D51"/>
  <c r="D7"/>
  <c r="E7" s="1"/>
  <c r="D35"/>
  <c r="D14"/>
  <c r="D28"/>
  <c r="D37"/>
  <c r="Q3"/>
  <c r="D34"/>
  <c r="D15"/>
  <c r="D53"/>
  <c r="D16"/>
  <c r="D19"/>
  <c r="D17"/>
  <c r="D30"/>
  <c r="D18"/>
  <c r="D50"/>
  <c r="D48"/>
  <c r="D33"/>
  <c r="D29"/>
  <c r="D38"/>
  <c r="N10"/>
  <c r="M10"/>
  <c r="D13"/>
  <c r="N9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<sst xmlns="http://schemas.openxmlformats.org/spreadsheetml/2006/main" count="112" uniqueCount="68">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</sst>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1918.7362829078206</c:v>
                </c:pt>
                <c:pt idx="1">
                  <c:v>1385.0206261297008</c:v>
                </c:pt>
                <c:pt idx="2">
                  <c:v>477.85297576706358</c:v>
                </c:pt>
                <c:pt idx="3">
                  <c:v>395.81</c:v>
                </c:pt>
                <c:pt idx="4">
                  <c:v>1482.968103705897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1918.7362829078206</v>
          </cell>
        </row>
      </sheetData>
      <sheetData sheetId="1">
        <row r="4">
          <cell r="J4">
            <v>1385.0206261297008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2.6050709623839068</v>
          </cell>
        </row>
      </sheetData>
      <sheetData sheetId="4">
        <row r="47">
          <cell r="M47">
            <v>128.25</v>
          </cell>
          <cell r="O47">
            <v>0.5333250894094661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3.4300082502724556</v>
          </cell>
        </row>
      </sheetData>
      <sheetData sheetId="7">
        <row r="4">
          <cell r="J4">
            <v>51.45581121351556</v>
          </cell>
        </row>
      </sheetData>
      <sheetData sheetId="8">
        <row r="4">
          <cell r="J4">
            <v>13.164378894103599</v>
          </cell>
        </row>
      </sheetData>
      <sheetData sheetId="9">
        <row r="4">
          <cell r="J4">
            <v>29.449583589458442</v>
          </cell>
        </row>
      </sheetData>
      <sheetData sheetId="10">
        <row r="4">
          <cell r="J4">
            <v>13.084881502104919</v>
          </cell>
        </row>
      </sheetData>
      <sheetData sheetId="11">
        <row r="4">
          <cell r="J4">
            <v>62.248934703441492</v>
          </cell>
        </row>
      </sheetData>
      <sheetData sheetId="12">
        <row r="4">
          <cell r="J4">
            <v>3.7053229212715086</v>
          </cell>
        </row>
      </sheetData>
      <sheetData sheetId="13">
        <row r="4">
          <cell r="J4">
            <v>266.23218767638673</v>
          </cell>
        </row>
      </sheetData>
      <sheetData sheetId="14">
        <row r="4">
          <cell r="J4">
            <v>5.3131679577930608</v>
          </cell>
        </row>
      </sheetData>
      <sheetData sheetId="15">
        <row r="4">
          <cell r="J4">
            <v>52.650009196139173</v>
          </cell>
        </row>
      </sheetData>
      <sheetData sheetId="16">
        <row r="4">
          <cell r="J4">
            <v>6.3543055444153405</v>
          </cell>
        </row>
      </sheetData>
      <sheetData sheetId="17">
        <row r="4">
          <cell r="J4">
            <v>7.1483777152576629</v>
          </cell>
        </row>
      </sheetData>
      <sheetData sheetId="18">
        <row r="4">
          <cell r="J4">
            <v>15.470540472716472</v>
          </cell>
        </row>
      </sheetData>
      <sheetData sheetId="19">
        <row r="4">
          <cell r="J4">
            <v>2.2830874930407981</v>
          </cell>
        </row>
      </sheetData>
      <sheetData sheetId="20">
        <row r="4">
          <cell r="J4">
            <v>19.48895510821264</v>
          </cell>
        </row>
      </sheetData>
      <sheetData sheetId="21">
        <row r="4">
          <cell r="J4">
            <v>13.515375394036143</v>
          </cell>
        </row>
      </sheetData>
      <sheetData sheetId="22">
        <row r="4">
          <cell r="J4">
            <v>11.673043798895932</v>
          </cell>
        </row>
      </sheetData>
      <sheetData sheetId="23">
        <row r="4">
          <cell r="J4">
            <v>5.3353583225180339</v>
          </cell>
        </row>
      </sheetData>
      <sheetData sheetId="24">
        <row r="4">
          <cell r="J4">
            <v>53.019457359936141</v>
          </cell>
        </row>
      </sheetData>
      <sheetData sheetId="25">
        <row r="4">
          <cell r="J4">
            <v>63.767652695266378</v>
          </cell>
        </row>
      </sheetData>
      <sheetData sheetId="26">
        <row r="4">
          <cell r="J4">
            <v>1.7839593158670899</v>
          </cell>
        </row>
      </sheetData>
      <sheetData sheetId="27">
        <row r="4">
          <cell r="J4">
            <v>48.964114469688191</v>
          </cell>
        </row>
      </sheetData>
      <sheetData sheetId="28">
        <row r="4">
          <cell r="J4">
            <v>62.202388571915847</v>
          </cell>
        </row>
      </sheetData>
      <sheetData sheetId="29">
        <row r="4">
          <cell r="J4">
            <v>3.6479014770618954</v>
          </cell>
        </row>
      </sheetData>
      <sheetData sheetId="30">
        <row r="4">
          <cell r="J4">
            <v>14.957712048216523</v>
          </cell>
        </row>
      </sheetData>
      <sheetData sheetId="31">
        <row r="4">
          <cell r="J4">
            <v>3.1487008309477327</v>
          </cell>
        </row>
      </sheetData>
      <sheetData sheetId="32">
        <row r="4">
          <cell r="J4">
            <v>477.85297576706358</v>
          </cell>
        </row>
      </sheetData>
      <sheetData sheetId="33">
        <row r="4">
          <cell r="J4">
            <v>1.2724870035599551</v>
          </cell>
        </row>
      </sheetData>
      <sheetData sheetId="34">
        <row r="4">
          <cell r="J4">
            <v>16.526645563665422</v>
          </cell>
        </row>
      </sheetData>
      <sheetData sheetId="35">
        <row r="4">
          <cell r="J4">
            <v>17.408590153297109</v>
          </cell>
        </row>
      </sheetData>
      <sheetData sheetId="36">
        <row r="4">
          <cell r="J4">
            <v>23.877885738780414</v>
          </cell>
        </row>
      </sheetData>
      <sheetData sheetId="37">
        <row r="4">
          <cell r="J4">
            <v>21.35221600565438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C18" sqref="C1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49.19+1</f>
        <v>50.19</v>
      </c>
      <c r="J2" t="s">
        <v>6</v>
      </c>
      <c r="K2" s="9">
        <f>17.52+249.13</f>
        <v>266.64999999999998</v>
      </c>
      <c r="M2" t="s">
        <v>58</v>
      </c>
      <c r="N2" s="9">
        <f>395.81</f>
        <v>395.81</v>
      </c>
      <c r="P2" t="s">
        <v>8</v>
      </c>
      <c r="Q2" s="10">
        <f>N2+K2+H2</f>
        <v>712.65000000000009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0.12590126356118078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5660.3879885104816</v>
      </c>
      <c r="D7" s="20">
        <f>(C7*[1]Feuil1!$K$2-C4)/C4</f>
        <v>0.91982524774425545</v>
      </c>
      <c r="E7" s="31">
        <f>C7-C7/(1+D7)</f>
        <v>2712.0008917362884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1918.7362829078206</v>
      </c>
    </row>
    <row r="9" spans="2:20">
      <c r="M9" s="17" t="str">
        <f>IF(C13&gt;C7*Params!F8,B13,"Others")</f>
        <v>BTC</v>
      </c>
      <c r="N9" s="18">
        <f>IF(C13&gt;C7*0.1,C13,C7)</f>
        <v>1385.0206261297008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477.85297576706358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395.81</v>
      </c>
    </row>
    <row r="12" spans="2:20">
      <c r="B12" s="7" t="s">
        <v>19</v>
      </c>
      <c r="C12" s="1">
        <f>[2]ETH!J4</f>
        <v>1918.7362829078206</v>
      </c>
      <c r="D12" s="20">
        <f>C12/$C$7</f>
        <v>0.33897610672669309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1482.968103705897</v>
      </c>
    </row>
    <row r="13" spans="2:20">
      <c r="B13" s="7" t="s">
        <v>4</v>
      </c>
      <c r="C13" s="1">
        <f>[2]BTC!J4</f>
        <v>1385.0206261297008</v>
      </c>
      <c r="D13" s="20">
        <f t="shared" ref="D13:D51" si="0">C13/$C$7</f>
        <v>0.24468651776892875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477.85297576706358</v>
      </c>
      <c r="D14" s="20">
        <f t="shared" si="0"/>
        <v>8.4420533846268991E-2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395.81</v>
      </c>
      <c r="D15" s="20">
        <f t="shared" si="0"/>
        <v>6.9926302013822994E-2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4.7108078199100331E-2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266.23218767638673</v>
      </c>
      <c r="D17" s="20">
        <f t="shared" si="0"/>
        <v>4.7034264827214629E-2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2.2657457449970438E-2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1.2307754664181474E-2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62.248934703441492</v>
      </c>
      <c r="D20" s="20">
        <f t="shared" si="0"/>
        <v>1.0997291145023109E-2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63.767652695266378</v>
      </c>
      <c r="D21" s="20">
        <f t="shared" si="0"/>
        <v>1.1265597486374197E-2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62.202388571915847</v>
      </c>
      <c r="D22" s="20">
        <f t="shared" si="0"/>
        <v>1.0989068010563048E-2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50.19</v>
      </c>
      <c r="D23" s="20">
        <f t="shared" si="0"/>
        <v>8.8668833482574375E-3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52.650009196139173</v>
      </c>
      <c r="D24" s="20">
        <f t="shared" si="0"/>
        <v>9.3014841567413305E-3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53.019457359936141</v>
      </c>
      <c r="D25" s="20">
        <f t="shared" si="0"/>
        <v>9.3667532097721252E-3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7.6514189641966454E-3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51.45581121351556</v>
      </c>
      <c r="D27" s="20">
        <f t="shared" si="0"/>
        <v>9.0905095760151315E-3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48.964114469688191</v>
      </c>
      <c r="D28" s="20">
        <f t="shared" si="0"/>
        <v>8.6503106446194321E-3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23.877885738780414</v>
      </c>
      <c r="D29" s="20">
        <f t="shared" si="0"/>
        <v>4.2184185584535922E-3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29.449583589458442</v>
      </c>
      <c r="D30" s="20">
        <f t="shared" si="0"/>
        <v>5.2027499968616171E-3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21.35221600565438</v>
      </c>
      <c r="D31" s="20">
        <f t="shared" si="0"/>
        <v>3.7722177435531531E-3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16.526645563665422</v>
      </c>
      <c r="D32" s="20">
        <f t="shared" si="0"/>
        <v>2.9197018998011076E-3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19.48895510821264</v>
      </c>
      <c r="D33" s="20">
        <f t="shared" si="0"/>
        <v>3.443042269853504E-3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17.408590153297109</v>
      </c>
      <c r="D34" s="20">
        <f t="shared" si="0"/>
        <v>3.0755118180296579E-3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14.957712048216523</v>
      </c>
      <c r="D35" s="20">
        <f t="shared" si="0"/>
        <v>2.6425241659366553E-3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15.470540472716472</v>
      </c>
      <c r="D36" s="20">
        <f t="shared" si="0"/>
        <v>2.7331236841217858E-3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13.515375394036143</v>
      </c>
      <c r="D37" s="20">
        <f t="shared" si="0"/>
        <v>2.3877118355614142E-3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13.084881502104919</v>
      </c>
      <c r="D38" s="20">
        <f t="shared" si="0"/>
        <v>2.3116580574802921E-3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11.673043798895932</v>
      </c>
      <c r="D39" s="20">
        <f t="shared" si="0"/>
        <v>2.062233864991235E-3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13.164378894103599</v>
      </c>
      <c r="D40" s="20">
        <f t="shared" si="0"/>
        <v>2.3257025703582162E-3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1.3832974022087215E-3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6.3543055444153405</v>
      </c>
      <c r="D42" s="20">
        <f t="shared" si="0"/>
        <v>1.1225918713193125E-3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5.3131679577930608</v>
      </c>
      <c r="D43" s="20">
        <f t="shared" si="0"/>
        <v>9.3865790977187217E-4</v>
      </c>
    </row>
    <row r="44" spans="2:14">
      <c r="B44" s="22" t="s">
        <v>23</v>
      </c>
      <c r="C44" s="9">
        <f>[2]LUNA!J4</f>
        <v>5.3353583225180339</v>
      </c>
      <c r="D44" s="20">
        <f t="shared" si="0"/>
        <v>9.4257820017776229E-4</v>
      </c>
    </row>
    <row r="45" spans="2:14">
      <c r="B45" s="22" t="s">
        <v>36</v>
      </c>
      <c r="C45" s="9">
        <f>[2]GRT!$J$4</f>
        <v>7.1483777152576629</v>
      </c>
      <c r="D45" s="20">
        <f t="shared" si="0"/>
        <v>1.2628776913822018E-3</v>
      </c>
    </row>
    <row r="46" spans="2:14">
      <c r="B46" s="22" t="s">
        <v>35</v>
      </c>
      <c r="C46" s="9">
        <f>[2]AMP!$J$4</f>
        <v>3.7053229212715086</v>
      </c>
      <c r="D46" s="20">
        <f t="shared" si="0"/>
        <v>6.5460582009442005E-4</v>
      </c>
    </row>
    <row r="47" spans="2:14">
      <c r="B47" s="22" t="s">
        <v>63</v>
      </c>
      <c r="C47" s="10">
        <f>[2]ACE!$J$4</f>
        <v>3.4300082502724556</v>
      </c>
      <c r="D47" s="20">
        <f t="shared" si="0"/>
        <v>6.059669862268672E-4</v>
      </c>
    </row>
    <row r="48" spans="2:14">
      <c r="B48" s="22" t="s">
        <v>61</v>
      </c>
      <c r="C48" s="10">
        <f>[2]SEI!$J$4</f>
        <v>3.6479014770618954</v>
      </c>
      <c r="D48" s="20">
        <f t="shared" si="0"/>
        <v>6.4446138400167023E-4</v>
      </c>
    </row>
    <row r="49" spans="2:4">
      <c r="B49" s="22" t="s">
        <v>39</v>
      </c>
      <c r="C49" s="9">
        <f>[2]SHPING!$J$4</f>
        <v>3.1487008309477327</v>
      </c>
      <c r="D49" s="20">
        <f t="shared" si="0"/>
        <v>5.5626943547668474E-4</v>
      </c>
    </row>
    <row r="50" spans="2:4">
      <c r="B50" s="22" t="s">
        <v>49</v>
      </c>
      <c r="C50" s="9">
        <f>[2]KAVA!$J$4</f>
        <v>2.2830874930407981</v>
      </c>
      <c r="D50" s="20">
        <f t="shared" si="0"/>
        <v>4.033446996345541E-4</v>
      </c>
    </row>
    <row r="51" spans="2:4">
      <c r="B51" s="7" t="s">
        <v>25</v>
      </c>
      <c r="C51" s="1">
        <f>[2]POLIS!J4</f>
        <v>2.6050709623839068</v>
      </c>
      <c r="D51" s="20">
        <f t="shared" si="0"/>
        <v>4.602283390593911E-4</v>
      </c>
    </row>
    <row r="52" spans="2:4">
      <c r="B52" s="22" t="s">
        <v>62</v>
      </c>
      <c r="C52" s="10">
        <f>[2]MEME!$J$4</f>
        <v>1.7839593158670899</v>
      </c>
      <c r="D52" s="20">
        <f>C52/$C$7</f>
        <v>3.1516555393167224E-4</v>
      </c>
    </row>
    <row r="53" spans="2:4">
      <c r="B53" s="22" t="s">
        <v>42</v>
      </c>
      <c r="C53" s="9">
        <f>[2]TRX!$J$4</f>
        <v>1.2724870035599551</v>
      </c>
      <c r="D53" s="20">
        <f>C53/$C$7</f>
        <v>2.2480561511734946E-4</v>
      </c>
    </row>
    <row r="54" spans="2:4">
      <c r="B54" s="7" t="s">
        <v>27</v>
      </c>
      <c r="C54" s="1">
        <f>[2]ATLAS!O47</f>
        <v>0.5333250894094661</v>
      </c>
      <c r="D54" s="20">
        <f>C54/$C$7</f>
        <v>9.4220588852215662E-5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2024-02-19T12:57:09Z</dcterms:modified>
</cp:coreProperties>
</file>