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T2" i="1"/>
  <c r="C27" i="2"/>
  <c r="Q2" i="1" l="1"/>
  <c r="C40"/>
  <c r="C30" l="1"/>
  <c r="C14"/>
  <c r="C4"/>
  <c r="C37"/>
  <c r="C20"/>
  <c r="C48" l="1"/>
  <c r="C44" l="1"/>
  <c r="C26" l="1"/>
  <c r="C28" l="1"/>
  <c r="C35" l="1"/>
  <c r="C55"/>
  <c r="C42"/>
  <c r="C34"/>
  <c r="C16"/>
  <c r="C46"/>
  <c r="C22"/>
  <c r="C33"/>
  <c r="C53"/>
  <c r="C18"/>
  <c r="C50"/>
  <c r="C19"/>
  <c r="C13"/>
  <c r="C36" l="1"/>
  <c r="C27"/>
  <c r="C32"/>
  <c r="C39"/>
  <c r="C51"/>
  <c r="C54"/>
  <c r="C24"/>
  <c r="C49"/>
  <c r="C45"/>
  <c r="C29"/>
  <c r="C15" l="1"/>
  <c r="C43"/>
  <c r="C25"/>
  <c r="C31"/>
  <c r="C41"/>
  <c r="C23"/>
  <c r="C21"/>
  <c r="C38"/>
  <c r="C47" l="1"/>
  <c r="C17"/>
  <c r="C12"/>
  <c r="C52" l="1"/>
  <c r="C7" l="1"/>
  <c r="Q3" l="1"/>
  <c r="D48"/>
  <c r="D22"/>
  <c r="D14"/>
  <c r="D7"/>
  <c r="E7" s="1"/>
  <c r="D42"/>
  <c r="D38"/>
  <c r="D25"/>
  <c r="D39"/>
  <c r="D30"/>
  <c r="D37"/>
  <c r="D54"/>
  <c r="M8"/>
  <c r="D12"/>
  <c r="D19"/>
  <c r="D34"/>
  <c r="D51"/>
  <c r="D45"/>
  <c r="D46"/>
  <c r="N8"/>
  <c r="D31"/>
  <c r="D55"/>
  <c r="D32"/>
  <c r="D16"/>
  <c r="D18"/>
  <c r="D21"/>
  <c r="D44"/>
  <c r="D24"/>
  <c r="D33"/>
  <c r="D28"/>
  <c r="D50"/>
  <c r="D49"/>
  <c r="D40"/>
  <c r="D27"/>
  <c r="D35"/>
  <c r="D53"/>
  <c r="D29"/>
  <c r="D41"/>
  <c r="D15"/>
  <c r="D36"/>
  <c r="D26"/>
  <c r="D43"/>
  <c r="D23"/>
  <c r="D20"/>
  <c r="N9"/>
  <c r="D47"/>
  <c r="M9"/>
  <c r="D13"/>
  <c r="D17"/>
  <c r="D52"/>
  <c r="M10" l="1"/>
  <c r="N10"/>
  <c r="M11" l="1"/>
  <c r="N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N21" l="1"/>
  <c r="M21"/>
  <c r="M22" l="1"/>
  <c r="N22"/>
  <c r="M23" l="1"/>
  <c r="N23"/>
  <c r="M24" l="1"/>
  <c r="N24"/>
  <c r="M25" l="1"/>
  <c r="N25"/>
  <c r="M26" l="1"/>
  <c r="N26"/>
  <c r="N27" l="1"/>
  <c r="M27"/>
  <c r="N28" l="1"/>
  <c r="M28"/>
  <c r="M29" l="1"/>
  <c r="N29"/>
  <c r="M30" l="1"/>
  <c r="N30"/>
  <c r="N31" l="1"/>
  <c r="M31"/>
  <c r="N32" l="1"/>
  <c r="M32"/>
  <c r="N33" l="1"/>
  <c r="M33"/>
  <c r="M34" l="1"/>
  <c r="N34"/>
  <c r="N35" l="1"/>
  <c r="M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<sst xmlns="http://schemas.openxmlformats.org/spreadsheetml/2006/main" count="107" uniqueCount="67">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</sst>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1292.2398129665992</c:v>
                </c:pt>
                <c:pt idx="1">
                  <c:v>1266.5628235802023</c:v>
                </c:pt>
                <c:pt idx="2">
                  <c:v>539.94000000000005</c:v>
                </c:pt>
                <c:pt idx="3">
                  <c:v>250.97162557129977</c:v>
                </c:pt>
                <c:pt idx="4">
                  <c:v>219.46286282449128</c:v>
                </c:pt>
                <c:pt idx="5">
                  <c:v>797.18180540932713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1266.5628235802023</v>
          </cell>
        </row>
      </sheetData>
      <sheetData sheetId="1">
        <row r="4">
          <cell r="J4">
            <v>1292.2398129665992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2.4940932712066406</v>
          </cell>
        </row>
      </sheetData>
      <sheetData sheetId="4">
        <row r="47">
          <cell r="M47">
            <v>111.75</v>
          </cell>
          <cell r="O47">
            <v>2.2827160160783286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2.714836385877021</v>
          </cell>
        </row>
      </sheetData>
      <sheetData sheetId="8">
        <row r="4">
          <cell r="J4">
            <v>38.024760752075387</v>
          </cell>
        </row>
      </sheetData>
      <sheetData sheetId="9">
        <row r="4">
          <cell r="J4">
            <v>9.5122285956998258</v>
          </cell>
        </row>
      </sheetData>
      <sheetData sheetId="10">
        <row r="4">
          <cell r="J4">
            <v>20.079653667815961</v>
          </cell>
        </row>
      </sheetData>
      <sheetData sheetId="11">
        <row r="4">
          <cell r="J4">
            <v>11.999607925144325</v>
          </cell>
        </row>
      </sheetData>
      <sheetData sheetId="12">
        <row r="4">
          <cell r="J4">
            <v>48.375125719869025</v>
          </cell>
        </row>
      </sheetData>
      <sheetData sheetId="13">
        <row r="4">
          <cell r="J4">
            <v>3.4515072049046802</v>
          </cell>
        </row>
      </sheetData>
      <sheetData sheetId="14">
        <row r="4">
          <cell r="J4">
            <v>219.46286282449128</v>
          </cell>
        </row>
      </sheetData>
      <sheetData sheetId="15">
        <row r="4">
          <cell r="J4">
            <v>4.9245376737146325</v>
          </cell>
        </row>
      </sheetData>
      <sheetData sheetId="16">
        <row r="4">
          <cell r="J4">
            <v>43.9168085581694</v>
          </cell>
        </row>
      </sheetData>
      <sheetData sheetId="17">
        <row r="4">
          <cell r="J4">
            <v>5.6099804182844748</v>
          </cell>
        </row>
      </sheetData>
      <sheetData sheetId="18">
        <row r="4">
          <cell r="J4">
            <v>4.4082859765551605</v>
          </cell>
        </row>
      </sheetData>
      <sheetData sheetId="19">
        <row r="4">
          <cell r="J4">
            <v>11.725276427652709</v>
          </cell>
        </row>
      </sheetData>
      <sheetData sheetId="20">
        <row r="4">
          <cell r="J4">
            <v>2.2596223569361134</v>
          </cell>
        </row>
      </sheetData>
      <sheetData sheetId="21">
        <row r="4">
          <cell r="J4">
            <v>14.481837357581693</v>
          </cell>
        </row>
      </sheetData>
      <sheetData sheetId="22">
        <row r="4">
          <cell r="J4">
            <v>7.9820178759907616</v>
          </cell>
        </row>
      </sheetData>
      <sheetData sheetId="23">
        <row r="4">
          <cell r="J4">
            <v>10.71103884162908</v>
          </cell>
        </row>
      </sheetData>
      <sheetData sheetId="24">
        <row r="4">
          <cell r="J4">
            <v>5.129321022902527</v>
          </cell>
        </row>
      </sheetData>
      <sheetData sheetId="25">
        <row r="4">
          <cell r="J4">
            <v>15.07335103942267</v>
          </cell>
        </row>
      </sheetData>
      <sheetData sheetId="26">
        <row r="4">
          <cell r="J4">
            <v>48.507773768655476</v>
          </cell>
        </row>
      </sheetData>
      <sheetData sheetId="27">
        <row r="4">
          <cell r="J4">
            <v>1.5572112278674812</v>
          </cell>
        </row>
      </sheetData>
      <sheetData sheetId="28">
        <row r="4">
          <cell r="J4">
            <v>39.279563832419733</v>
          </cell>
        </row>
      </sheetData>
      <sheetData sheetId="29">
        <row r="4">
          <cell r="J4">
            <v>33.549316939823875</v>
          </cell>
        </row>
      </sheetData>
      <sheetData sheetId="30">
        <row r="4">
          <cell r="J4">
            <v>2.5839806301800681</v>
          </cell>
        </row>
      </sheetData>
      <sheetData sheetId="31">
        <row r="4">
          <cell r="J4">
            <v>4.1439881949400617</v>
          </cell>
        </row>
      </sheetData>
      <sheetData sheetId="32">
        <row r="4">
          <cell r="J4">
            <v>2.6724245871651164</v>
          </cell>
        </row>
      </sheetData>
      <sheetData sheetId="33">
        <row r="4">
          <cell r="J4">
            <v>250.97162557129977</v>
          </cell>
        </row>
      </sheetData>
      <sheetData sheetId="34">
        <row r="4">
          <cell r="J4">
            <v>0.97070854215981728</v>
          </cell>
        </row>
      </sheetData>
      <sheetData sheetId="35">
        <row r="4">
          <cell r="J4">
            <v>10.90655925307704</v>
          </cell>
        </row>
      </sheetData>
      <sheetData sheetId="36">
        <row r="4">
          <cell r="J4">
            <v>17.622482388275451</v>
          </cell>
        </row>
      </sheetData>
      <sheetData sheetId="37">
        <row r="4">
          <cell r="J4">
            <v>18.941845544777717</v>
          </cell>
        </row>
      </sheetData>
      <sheetData sheetId="38">
        <row r="4">
          <cell r="J4">
            <v>17.71254981247489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B36" sqref="B36:D3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539.94</f>
        <v>539.94000000000005</v>
      </c>
      <c r="P2" t="s">
        <v>8</v>
      </c>
      <c r="Q2" s="10">
        <f>N2+K2+H2</f>
        <v>597.0200000000001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0.13673177343482418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4366.3589303519211</v>
      </c>
      <c r="D7" s="20">
        <f>(C7*[1]Feuil1!$K$2-C4)/C4</f>
        <v>0.53176045744805267</v>
      </c>
      <c r="E7" s="31">
        <f>C7-C7/(1+D7)</f>
        <v>1515.8094798024708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1292.2398129665992</v>
      </c>
    </row>
    <row r="9" spans="2:20">
      <c r="M9" s="17" t="str">
        <f>IF(C13&gt;C7*Params!F8,B13,"Others")</f>
        <v>ETH</v>
      </c>
      <c r="N9" s="18">
        <f>IF(C13&gt;C7*0.1,C13,C7)</f>
        <v>1266.5628235802023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539.94000000000005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250.97162557129977</v>
      </c>
    </row>
    <row r="12" spans="2:20">
      <c r="B12" s="7" t="s">
        <v>4</v>
      </c>
      <c r="C12" s="1">
        <f>[2]BTC!J4</f>
        <v>1292.2398129665992</v>
      </c>
      <c r="D12" s="20">
        <f>C12/$C$7</f>
        <v>0.2959536386218361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219.46286282449128</v>
      </c>
    </row>
    <row r="13" spans="2:20">
      <c r="B13" s="7" t="s">
        <v>19</v>
      </c>
      <c r="C13" s="1">
        <f>[2]ETH!J4</f>
        <v>1266.5628235802023</v>
      </c>
      <c r="D13" s="20">
        <f t="shared" ref="D13:D55" si="0">C13/$C$7</f>
        <v>0.29007299761270877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797.18180540932713</v>
      </c>
      <c r="Q13" s="23"/>
    </row>
    <row r="14" spans="2:20">
      <c r="B14" s="7" t="s">
        <v>59</v>
      </c>
      <c r="C14" s="1">
        <f>$N$2</f>
        <v>539.94000000000005</v>
      </c>
      <c r="D14" s="20">
        <f t="shared" si="0"/>
        <v>0.12365909642624863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250.97162557129977</v>
      </c>
      <c r="D15" s="20">
        <f t="shared" si="0"/>
        <v>5.7478468805374154E-2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219.46286282449128</v>
      </c>
      <c r="D16" s="20">
        <f t="shared" si="0"/>
        <v>5.0262213053291739E-2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2.5593406722290039E-2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2.0612139642112781E-2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1.4325437051268384E-2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50.7</v>
      </c>
      <c r="D20" s="20">
        <f t="shared" si="0"/>
        <v>1.1611505331723535E-2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48.507773768655476</v>
      </c>
      <c r="D21" s="20">
        <f t="shared" si="0"/>
        <v>1.1109433407194912E-2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48.375125719869025</v>
      </c>
      <c r="D22" s="20">
        <f t="shared" si="0"/>
        <v>1.1079053850474467E-2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43.9168085581694</v>
      </c>
      <c r="D23" s="20">
        <f t="shared" si="0"/>
        <v>1.0057993229299126E-2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39.279563832419733</v>
      </c>
      <c r="D24" s="20">
        <f t="shared" si="0"/>
        <v>8.99595394216798E-3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38.024760752075387</v>
      </c>
      <c r="D25" s="20">
        <f t="shared" si="0"/>
        <v>8.7085742053300812E-3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33.549316939823875</v>
      </c>
      <c r="D26" s="20">
        <f t="shared" si="0"/>
        <v>7.683591174012773E-3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20.079653667815961</v>
      </c>
      <c r="D27" s="20">
        <f t="shared" si="0"/>
        <v>4.5987180596253853E-3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18.941845544777717</v>
      </c>
      <c r="D28" s="20">
        <f t="shared" si="0"/>
        <v>4.338132949425446E-3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17.622482388275451</v>
      </c>
      <c r="D29" s="20">
        <f t="shared" si="0"/>
        <v>4.0359674203089644E-3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17.71254981247489</v>
      </c>
      <c r="D30" s="20">
        <f t="shared" si="0"/>
        <v>4.056595001695678E-3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15.07335103942267</v>
      </c>
      <c r="D31" s="20">
        <f t="shared" si="0"/>
        <v>3.4521557388796217E-3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14.481837357581693</v>
      </c>
      <c r="D32" s="20">
        <f t="shared" si="0"/>
        <v>3.3166850432093269E-3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31</v>
      </c>
      <c r="C33" s="9">
        <f>[2]ATOM!$J$4</f>
        <v>11.999607925144325</v>
      </c>
      <c r="D33" s="20">
        <f t="shared" si="0"/>
        <v>2.7481954911519782E-3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53</v>
      </c>
      <c r="C34" s="9">
        <f>[2]ICP!$J$4</f>
        <v>11.725276427652709</v>
      </c>
      <c r="D34" s="20">
        <f t="shared" si="0"/>
        <v>2.6853670563238997E-3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[2]UNI!$J$4</f>
        <v>10.90655925307704</v>
      </c>
      <c r="D35" s="20">
        <f t="shared" si="0"/>
        <v>2.4978613593266805E-3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10.71103884162908</v>
      </c>
      <c r="D36" s="20">
        <f t="shared" si="0"/>
        <v>2.4530825368416949E-3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2.404749624913158E-3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9.5122285956998258</v>
      </c>
      <c r="D38" s="20">
        <f t="shared" si="0"/>
        <v>2.1785264902473688E-3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7.9820178759907616</v>
      </c>
      <c r="D39" s="20">
        <f t="shared" si="0"/>
        <v>1.8280718565084671E-3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6.38</v>
      </c>
      <c r="D40" s="20">
        <f t="shared" si="0"/>
        <v>1.4611716768519951E-3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5.6099804182844748</v>
      </c>
      <c r="D41" s="20">
        <f t="shared" si="0"/>
        <v>1.2848188863466431E-3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5.129321022902527</v>
      </c>
      <c r="D42" s="20">
        <f t="shared" si="0"/>
        <v>1.1747364577032408E-3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4.9245376737146325</v>
      </c>
      <c r="D43" s="20">
        <f t="shared" si="0"/>
        <v>1.1278362022605693E-3</v>
      </c>
    </row>
    <row r="44" spans="2:14">
      <c r="B44" s="22" t="s">
        <v>37</v>
      </c>
      <c r="C44" s="9">
        <f>[2]GRT!$J$4</f>
        <v>4.4082859765551605</v>
      </c>
      <c r="D44" s="20">
        <f t="shared" si="0"/>
        <v>1.0096022903458054E-3</v>
      </c>
    </row>
    <row r="45" spans="2:14">
      <c r="B45" s="22" t="s">
        <v>56</v>
      </c>
      <c r="C45" s="9">
        <f>[2]SHIB!$J$4</f>
        <v>4.1439881949400617</v>
      </c>
      <c r="D45" s="20">
        <f t="shared" si="0"/>
        <v>9.4907181499301601E-4</v>
      </c>
    </row>
    <row r="46" spans="2:14">
      <c r="B46" s="22" t="s">
        <v>36</v>
      </c>
      <c r="C46" s="9">
        <f>[2]AMP!$J$4</f>
        <v>3.4515072049046802</v>
      </c>
      <c r="D46" s="20">
        <f t="shared" si="0"/>
        <v>7.9047720536948491E-4</v>
      </c>
    </row>
    <row r="47" spans="2:14">
      <c r="B47" s="22" t="s">
        <v>64</v>
      </c>
      <c r="C47" s="10">
        <f>[2]ACE!$J$4</f>
        <v>2.714836385877021</v>
      </c>
      <c r="D47" s="20">
        <f t="shared" si="0"/>
        <v>6.2176207434651049E-4</v>
      </c>
    </row>
    <row r="48" spans="2:14">
      <c r="B48" s="22" t="s">
        <v>40</v>
      </c>
      <c r="C48" s="9">
        <f>[2]SHPING!$J$4</f>
        <v>2.6724245871651164</v>
      </c>
      <c r="D48" s="20">
        <f t="shared" si="0"/>
        <v>6.1204876415181097E-4</v>
      </c>
    </row>
    <row r="49" spans="2:4">
      <c r="B49" s="22" t="s">
        <v>62</v>
      </c>
      <c r="C49" s="10">
        <f>[2]SEI!$J$4</f>
        <v>2.5839806301800681</v>
      </c>
      <c r="D49" s="20">
        <f t="shared" si="0"/>
        <v>5.9179299535317949E-4</v>
      </c>
    </row>
    <row r="50" spans="2:4">
      <c r="B50" s="7" t="s">
        <v>25</v>
      </c>
      <c r="C50" s="1">
        <f>[2]POLIS!J4</f>
        <v>2.4940932712066406</v>
      </c>
      <c r="D50" s="20">
        <f t="shared" si="0"/>
        <v>5.7120665318405718E-4</v>
      </c>
    </row>
    <row r="51" spans="2:4">
      <c r="B51" s="22" t="s">
        <v>50</v>
      </c>
      <c r="C51" s="9">
        <f>[2]KAVA!$J$4</f>
        <v>2.2596223569361134</v>
      </c>
      <c r="D51" s="20">
        <f t="shared" si="0"/>
        <v>5.175072395511909E-4</v>
      </c>
    </row>
    <row r="52" spans="2:4">
      <c r="B52" s="7" t="s">
        <v>28</v>
      </c>
      <c r="C52" s="1">
        <f>[2]ATLAS!O47</f>
        <v>2.2827160160783286</v>
      </c>
      <c r="D52" s="20">
        <f t="shared" si="0"/>
        <v>5.2279623651882087E-4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3.88606073633814E-4</v>
      </c>
    </row>
    <row r="54" spans="2:4">
      <c r="B54" s="22" t="s">
        <v>63</v>
      </c>
      <c r="C54" s="10">
        <f>[2]MEME!$J$4</f>
        <v>1.5572112278674812</v>
      </c>
      <c r="D54" s="20">
        <f t="shared" si="0"/>
        <v>3.566383920118937E-4</v>
      </c>
    </row>
    <row r="55" spans="2:4">
      <c r="B55" s="22" t="s">
        <v>43</v>
      </c>
      <c r="C55" s="9">
        <f>[2]TRX!$J$4</f>
        <v>0.97070854215981728</v>
      </c>
      <c r="D55" s="20">
        <f t="shared" si="0"/>
        <v>2.2231533358655419E-4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G24" sqref="G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2024-01-07T16:21:26Z</dcterms:modified>
</cp:coreProperties>
</file>