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50" l="1"/>
  <c r="T2"/>
  <c r="C26" i="2" l="1"/>
  <c r="C15" i="1" l="1"/>
  <c r="C4"/>
  <c r="C39"/>
  <c r="C29"/>
  <c r="Q2" l="1"/>
  <c r="C47" l="1"/>
  <c r="C44" l="1"/>
  <c r="C45" l="1"/>
  <c r="C48"/>
  <c r="C26"/>
  <c r="C18"/>
  <c r="C46" l="1"/>
  <c r="C17" l="1"/>
  <c r="C41" l="1"/>
  <c r="C31" l="1"/>
  <c r="C36" l="1"/>
  <c r="C25"/>
  <c r="C22"/>
  <c r="C40" l="1"/>
  <c r="C33" l="1"/>
  <c r="C34" l="1"/>
  <c r="C30" l="1"/>
  <c r="C37" l="1"/>
  <c r="C23" l="1"/>
  <c r="C20"/>
  <c r="C19"/>
  <c r="C49" l="1"/>
  <c r="C21" l="1"/>
  <c r="C24" l="1"/>
  <c r="C27" l="1"/>
  <c r="C38"/>
  <c r="C32"/>
  <c r="C28"/>
  <c r="C12" l="1"/>
  <c r="C13" l="1"/>
  <c r="C42" l="1"/>
  <c r="C43" l="1"/>
  <c r="C14" l="1"/>
  <c r="C35" l="1"/>
  <c r="C16" l="1"/>
  <c r="C7" l="1"/>
  <c r="D40" l="1"/>
  <c r="D7"/>
  <c r="E7" s="1"/>
  <c r="Q3"/>
  <c r="D47"/>
  <c r="D23"/>
  <c r="D12"/>
  <c r="D35"/>
  <c r="D33"/>
  <c r="D20"/>
  <c r="D48"/>
  <c r="D46"/>
  <c r="D50"/>
  <c r="D42"/>
  <c r="D39"/>
  <c r="D41"/>
  <c r="D15"/>
  <c r="D34"/>
  <c r="D49"/>
  <c r="D29"/>
  <c r="D25"/>
  <c r="D14"/>
  <c r="D27"/>
  <c r="N9"/>
  <c r="N8"/>
  <c r="D32"/>
  <c r="D44"/>
  <c r="D45"/>
  <c r="D30"/>
  <c r="M9"/>
  <c r="D43"/>
  <c r="D24"/>
  <c r="M8"/>
  <c r="D18"/>
  <c r="D17"/>
  <c r="D13"/>
  <c r="D36"/>
  <c r="D37"/>
  <c r="D38"/>
  <c r="D28"/>
  <c r="D19"/>
  <c r="D21"/>
  <c r="D26"/>
  <c r="D22"/>
  <c r="D31"/>
  <c r="D16"/>
  <c r="N10" l="1"/>
  <c r="M10"/>
  <c r="N11" l="1"/>
  <c r="M11"/>
  <c r="M12" l="1"/>
  <c r="N12"/>
  <c r="M13" l="1"/>
  <c r="N13"/>
  <c r="N14" l="1"/>
  <c r="M14"/>
  <c r="N15" l="1"/>
  <c r="M15"/>
  <c r="N16" l="1"/>
  <c r="M16"/>
  <c r="N17" l="1"/>
  <c r="M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M26" l="1"/>
  <c r="N26"/>
  <c r="M27" l="1"/>
  <c r="N27"/>
  <c r="M28" l="1"/>
  <c r="N28"/>
  <c r="N29" l="1"/>
  <c r="M29"/>
  <c r="M30" l="1"/>
  <c r="N30"/>
  <c r="M31" l="1"/>
  <c r="N31"/>
  <c r="N32" l="1"/>
  <c r="M32"/>
  <c r="N33" l="1"/>
  <c r="M33"/>
  <c r="N34" l="1"/>
  <c r="M34"/>
  <c r="N35" l="1"/>
  <c r="M35"/>
  <c r="M36" l="1"/>
  <c r="N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<sst xmlns="http://schemas.openxmlformats.org/spreadsheetml/2006/main" count="100" uniqueCount="62">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</sst>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1108.1827913647062</c:v>
                </c:pt>
                <c:pt idx="1">
                  <c:v>1106.7691729228491</c:v>
                </c:pt>
                <c:pt idx="2">
                  <c:v>214.2530919053153</c:v>
                </c:pt>
                <c:pt idx="3">
                  <c:v>953.98503243911625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1108.1827913647062</v>
          </cell>
        </row>
      </sheetData>
      <sheetData sheetId="1">
        <row r="4">
          <cell r="J4">
            <v>1106.7691729228491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2.2274527597266558</v>
          </cell>
        </row>
      </sheetData>
      <sheetData sheetId="4">
        <row r="46">
          <cell r="M46">
            <v>82.26</v>
          </cell>
          <cell r="O46">
            <v>4.5867815015396314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43.47628939831597</v>
          </cell>
        </row>
      </sheetData>
      <sheetData sheetId="8">
        <row r="4">
          <cell r="J4">
            <v>8.1369476406227488</v>
          </cell>
        </row>
      </sheetData>
      <sheetData sheetId="9">
        <row r="4">
          <cell r="J4">
            <v>17.909601716165664</v>
          </cell>
        </row>
      </sheetData>
      <sheetData sheetId="10">
        <row r="4">
          <cell r="J4">
            <v>11.206153249383643</v>
          </cell>
        </row>
      </sheetData>
      <sheetData sheetId="11">
        <row r="4">
          <cell r="J4">
            <v>46.541740435167014</v>
          </cell>
        </row>
      </sheetData>
      <sheetData sheetId="12">
        <row r="4">
          <cell r="J4">
            <v>1.8675244172213734</v>
          </cell>
        </row>
      </sheetData>
      <sheetData sheetId="13">
        <row r="4">
          <cell r="J4">
            <v>172.01566675011614</v>
          </cell>
        </row>
      </sheetData>
      <sheetData sheetId="14">
        <row r="4">
          <cell r="J4">
            <v>4.684396731509584</v>
          </cell>
        </row>
      </sheetData>
      <sheetData sheetId="15">
        <row r="4">
          <cell r="J4">
            <v>36.37187706901107</v>
          </cell>
        </row>
      </sheetData>
      <sheetData sheetId="16">
        <row r="4">
          <cell r="J4">
            <v>5.6133212075823655</v>
          </cell>
        </row>
      </sheetData>
      <sheetData sheetId="17">
        <row r="4">
          <cell r="J4">
            <v>9.7295130048899896</v>
          </cell>
        </row>
      </sheetData>
      <sheetData sheetId="18">
        <row r="4">
          <cell r="J4">
            <v>12.07921310033255</v>
          </cell>
        </row>
      </sheetData>
      <sheetData sheetId="19">
        <row r="4">
          <cell r="J4">
            <v>8.1164083261677238</v>
          </cell>
        </row>
      </sheetData>
      <sheetData sheetId="20">
        <row r="4">
          <cell r="J4">
            <v>12.027626912066394</v>
          </cell>
        </row>
      </sheetData>
      <sheetData sheetId="21">
        <row r="4">
          <cell r="J4">
            <v>2.9382761308899124</v>
          </cell>
        </row>
      </sheetData>
      <sheetData sheetId="22">
        <row r="4">
          <cell r="J4">
            <v>30.861365420106221</v>
          </cell>
        </row>
      </sheetData>
      <sheetData sheetId="23">
        <row r="4">
          <cell r="J4">
            <v>45.797872845204267</v>
          </cell>
        </row>
      </sheetData>
      <sheetData sheetId="24">
        <row r="4">
          <cell r="J4">
            <v>36.608753575413971</v>
          </cell>
        </row>
      </sheetData>
      <sheetData sheetId="25">
        <row r="4">
          <cell r="J4">
            <v>36.335086811174854</v>
          </cell>
        </row>
      </sheetData>
      <sheetData sheetId="26">
        <row r="4">
          <cell r="J4">
            <v>3.8281771100510262</v>
          </cell>
        </row>
      </sheetData>
      <sheetData sheetId="27">
        <row r="4">
          <cell r="J4">
            <v>214.2530919053153</v>
          </cell>
        </row>
      </sheetData>
      <sheetData sheetId="28">
        <row r="4">
          <cell r="J4">
            <v>0.98854717213967569</v>
          </cell>
        </row>
      </sheetData>
      <sheetData sheetId="29">
        <row r="4">
          <cell r="J4">
            <v>10.294179350103606</v>
          </cell>
        </row>
      </sheetData>
      <sheetData sheetId="30">
        <row r="4">
          <cell r="J4">
            <v>20.545309522349772</v>
          </cell>
        </row>
      </sheetData>
      <sheetData sheetId="31">
        <row r="4">
          <cell r="J4">
            <v>5.7814394382757186</v>
          </cell>
        </row>
      </sheetData>
      <sheetData sheetId="32">
        <row r="4">
          <cell r="J4">
            <v>2.273558417726365</v>
          </cell>
        </row>
      </sheetData>
      <sheetData sheetId="33">
        <row r="4">
          <cell r="J4">
            <v>2.5215977994381222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T2" sqref="T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v>16.97</v>
      </c>
      <c r="M2" t="s">
        <v>61</v>
      </c>
      <c r="N2" s="9">
        <v>188.09</v>
      </c>
      <c r="P2" t="s">
        <v>8</v>
      </c>
      <c r="Q2" s="10">
        <f>N2+K2+H2</f>
        <v>205.25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6.0173089862699723E-2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3410.9931942722287</v>
      </c>
      <c r="D7" s="20">
        <f>(C7*[1]Feuil1!$K$2-C4)/C4</f>
        <v>0.27194212937978063</v>
      </c>
      <c r="E7" s="31">
        <f>C7-C7/(1+D7)</f>
        <v>729.27276416470204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1108.1827913647062</v>
      </c>
    </row>
    <row r="9" spans="2:20">
      <c r="M9" s="17" t="str">
        <f>IF(C13&gt;C7*[2]Params!F8,B13,"Others")</f>
        <v>BTC</v>
      </c>
      <c r="N9" s="18">
        <f>IF(C13&gt;C7*0.1,C13,C7)</f>
        <v>1106.7691729228491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214.2530919053153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953.98503243911625</v>
      </c>
    </row>
    <row r="12" spans="2:20">
      <c r="B12" s="7" t="s">
        <v>19</v>
      </c>
      <c r="C12" s="1">
        <f>[2]ETH!J4</f>
        <v>1108.1827913647062</v>
      </c>
      <c r="D12" s="20">
        <f>C12/$C$7</f>
        <v>0.32488566474585084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1106.7691729228491</v>
      </c>
      <c r="D13" s="20">
        <f t="shared" ref="D13:D50" si="0">C13/$C$7</f>
        <v>0.3244712345897805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214.2530919053153</v>
      </c>
      <c r="D14" s="20">
        <f t="shared" si="0"/>
        <v>6.2812524007696963E-2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61</v>
      </c>
      <c r="C15" s="1">
        <f>$N$2</f>
        <v>188.09</v>
      </c>
      <c r="D15" s="20">
        <f t="shared" si="0"/>
        <v>5.5142297063460126E-2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172.01566675011614</v>
      </c>
      <c r="D16" s="20">
        <f t="shared" si="0"/>
        <v>5.0429788906927883E-2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82.26</v>
      </c>
      <c r="D17" s="20">
        <f t="shared" si="0"/>
        <v>2.4116143104047159E-2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2.0272687766166558E-2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46.541740435167014</v>
      </c>
      <c r="D19" s="20">
        <f>C19/$C$7</f>
        <v>1.3644630107535933E-2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45.797872845204267</v>
      </c>
      <c r="D20" s="20">
        <f t="shared" si="0"/>
        <v>1.3426550636954797E-2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43.47628939831597</v>
      </c>
      <c r="D21" s="20">
        <f t="shared" si="0"/>
        <v>1.2745932613211237E-2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57</v>
      </c>
      <c r="C22" s="9">
        <f>[2]MINA!$J$4</f>
        <v>36.608753575413971</v>
      </c>
      <c r="D22" s="20">
        <f t="shared" si="0"/>
        <v>1.0732578897221996E-2</v>
      </c>
      <c r="M22" s="17" t="str">
        <f>IF(OR(M21="",M21="Others"),"",IF(C26&gt;C7*[2]Params!F8,B26,"Others"))</f>
        <v/>
      </c>
      <c r="N22" s="18"/>
    </row>
    <row r="23" spans="2:17">
      <c r="B23" s="22" t="s">
        <v>38</v>
      </c>
      <c r="C23" s="9">
        <f>[2]NEAR!$J$4</f>
        <v>36.335086811174854</v>
      </c>
      <c r="D23" s="20">
        <f t="shared" si="0"/>
        <v>1.0652348082133107E-2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36.37187706901107</v>
      </c>
      <c r="D24" s="20">
        <f t="shared" si="0"/>
        <v>1.066313387258792E-2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49</v>
      </c>
      <c r="C25" s="1">
        <f>[2]LUNC!J4</f>
        <v>30.861365420106221</v>
      </c>
      <c r="D25" s="20">
        <f t="shared" si="0"/>
        <v>9.0476185856743756E-3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22</v>
      </c>
      <c r="C26" s="1">
        <f>-[2]BIGTIME!$C$4</f>
        <v>22.666666666666668</v>
      </c>
      <c r="D26" s="20">
        <f t="shared" si="0"/>
        <v>6.6451808536964379E-3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20.545309522349772</v>
      </c>
      <c r="D27" s="20">
        <f t="shared" si="0"/>
        <v>6.0232631237287851E-3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17.909601716165664</v>
      </c>
      <c r="D28" s="20">
        <f t="shared" si="0"/>
        <v>5.2505533421291E-3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16.97</v>
      </c>
      <c r="D29" s="20">
        <f t="shared" si="0"/>
        <v>4.9750905479659649E-3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52</v>
      </c>
      <c r="C30" s="9">
        <f>[2]LDO!$J$4</f>
        <v>12.07921310033255</v>
      </c>
      <c r="D30" s="20">
        <f t="shared" si="0"/>
        <v>3.541259806855105E-3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12.027626912066394</v>
      </c>
      <c r="D31" s="20">
        <f t="shared" si="0"/>
        <v>3.5261362972706296E-3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11.206153249383643</v>
      </c>
      <c r="D32" s="20">
        <f t="shared" si="0"/>
        <v>3.2853050742526015E-3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10.294179350103606</v>
      </c>
      <c r="D33" s="20">
        <f t="shared" si="0"/>
        <v>3.0179419200805466E-3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9.7295130048899896</v>
      </c>
      <c r="D34" s="20">
        <f t="shared" si="0"/>
        <v>2.8523988324655348E-3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54</v>
      </c>
      <c r="C35" s="9">
        <f>[2]LINK!$J$4</f>
        <v>8.1164083261677238</v>
      </c>
      <c r="D35" s="20">
        <f t="shared" si="0"/>
        <v>2.3794853474925931E-3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8.1369476406227488</v>
      </c>
      <c r="D36" s="20">
        <f t="shared" si="0"/>
        <v>2.3855068530439717E-3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37</v>
      </c>
      <c r="C37" s="9">
        <f>[2]GRT!$J$4</f>
        <v>5.7814394382757186</v>
      </c>
      <c r="D37" s="20">
        <f t="shared" si="0"/>
        <v>1.6949431174427335E-3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33</v>
      </c>
      <c r="C38" s="1">
        <f>[2]EGLD!$J$4</f>
        <v>5.6133212075823655</v>
      </c>
      <c r="D38" s="20">
        <f t="shared" si="0"/>
        <v>1.6456559388650514E-3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7" t="s">
        <v>1</v>
      </c>
      <c r="C39" s="1">
        <f>$T$2</f>
        <v>5.4</v>
      </c>
      <c r="D39" s="20">
        <f t="shared" si="0"/>
        <v>1.5831166151453278E-3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4.684396731509584</v>
      </c>
      <c r="D40" s="20">
        <f t="shared" si="0"/>
        <v>1.3733233884417203E-3</v>
      </c>
    </row>
    <row r="41" spans="2:14">
      <c r="B41" s="7" t="s">
        <v>28</v>
      </c>
      <c r="C41" s="1">
        <f>[2]ATLAS!O46</f>
        <v>4.5867815015396314</v>
      </c>
      <c r="D41" s="20">
        <f t="shared" si="0"/>
        <v>1.3447055565053009E-3</v>
      </c>
    </row>
    <row r="42" spans="2:14">
      <c r="B42" s="22" t="s">
        <v>56</v>
      </c>
      <c r="C42" s="9">
        <f>[2]SHIB!$J$4</f>
        <v>3.8281771100510262</v>
      </c>
      <c r="D42" s="20">
        <f t="shared" si="0"/>
        <v>1.1223057016001487E-3</v>
      </c>
    </row>
    <row r="43" spans="2:14">
      <c r="B43" s="22" t="s">
        <v>23</v>
      </c>
      <c r="C43" s="9">
        <f>[2]LUNA!J4</f>
        <v>2.9382761308899124</v>
      </c>
      <c r="D43" s="20">
        <f t="shared" si="0"/>
        <v>8.61413659758657E-4</v>
      </c>
    </row>
    <row r="44" spans="2:14">
      <c r="B44" s="22" t="s">
        <v>50</v>
      </c>
      <c r="C44" s="9">
        <f>[2]KAVA!$J$4</f>
        <v>2.273558417726365</v>
      </c>
      <c r="D44" s="20">
        <f t="shared" si="0"/>
        <v>6.6653853826039442E-4</v>
      </c>
    </row>
    <row r="45" spans="2:14">
      <c r="B45" s="22" t="s">
        <v>40</v>
      </c>
      <c r="C45" s="9">
        <f>[2]SHPING!$J$4</f>
        <v>2.5215977994381222</v>
      </c>
      <c r="D45" s="20">
        <f t="shared" si="0"/>
        <v>7.3925618018599762E-4</v>
      </c>
    </row>
    <row r="46" spans="2:14">
      <c r="B46" s="7" t="s">
        <v>25</v>
      </c>
      <c r="C46" s="1">
        <f>[2]POLIS!J4</f>
        <v>2.2274527597266558</v>
      </c>
      <c r="D46" s="20">
        <f t="shared" si="0"/>
        <v>6.530217543286263E-4</v>
      </c>
    </row>
    <row r="47" spans="2:14">
      <c r="B47" s="22" t="s">
        <v>36</v>
      </c>
      <c r="C47" s="9">
        <f>[2]AMP!$J$4</f>
        <v>1.8675244172213734</v>
      </c>
      <c r="D47" s="20">
        <f t="shared" si="0"/>
        <v>5.4750165446162068E-4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4.9744854456152874E-4</v>
      </c>
    </row>
    <row r="49" spans="2:4">
      <c r="B49" s="22" t="s">
        <v>43</v>
      </c>
      <c r="C49" s="9">
        <f>[2]TRX!$J$4</f>
        <v>0.98854717213967569</v>
      </c>
      <c r="D49" s="20">
        <f t="shared" si="0"/>
        <v>2.8981212093874981E-4</v>
      </c>
    </row>
    <row r="50" spans="2:4">
      <c r="B50" s="7" t="s">
        <v>5</v>
      </c>
      <c r="C50" s="1">
        <f>H$2</f>
        <v>0.19</v>
      </c>
      <c r="D50" s="20">
        <f t="shared" si="0"/>
        <v>5.5702251273631903E-5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2023-11-11T01:06:23Z</dcterms:modified>
</cp:coreProperties>
</file>