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9" l="1"/>
  <c r="C45" l="1"/>
  <c r="C29" l="1"/>
  <c r="C39" l="1"/>
  <c r="C52"/>
  <c r="C28"/>
  <c r="C48"/>
  <c r="C34"/>
  <c r="C35" l="1"/>
  <c r="C53" l="1"/>
  <c r="C44"/>
  <c r="C37"/>
  <c r="C50"/>
  <c r="C36"/>
  <c r="C46"/>
  <c r="C30"/>
  <c r="C27"/>
  <c r="C19"/>
  <c r="C51"/>
  <c r="C26"/>
  <c r="C38" l="1"/>
  <c r="C17"/>
  <c r="C21"/>
  <c r="C47" l="1"/>
  <c r="C43"/>
  <c r="C42"/>
  <c r="C24" l="1"/>
  <c r="C54" l="1"/>
  <c r="C40" l="1"/>
  <c r="C33" l="1"/>
  <c r="C22" l="1"/>
  <c r="C25" l="1"/>
  <c r="C32" l="1"/>
  <c r="C20"/>
  <c r="C14" l="1"/>
  <c r="C12" l="1"/>
  <c r="C13" l="1"/>
  <c r="C18" l="1"/>
  <c r="C7" l="1"/>
  <c r="D14" l="1"/>
  <c r="D53"/>
  <c r="D54"/>
  <c r="D45"/>
  <c r="D36"/>
  <c r="D44"/>
  <c r="D50"/>
  <c r="D31"/>
  <c r="D28"/>
  <c r="D16"/>
  <c r="D26"/>
  <c r="N9"/>
  <c r="D25"/>
  <c r="D46"/>
  <c r="D48"/>
  <c r="D49"/>
  <c r="D37"/>
  <c r="D19"/>
  <c r="D23"/>
  <c r="D24"/>
  <c r="D41"/>
  <c r="D43"/>
  <c r="D33"/>
  <c r="N8"/>
  <c r="M8"/>
  <c r="D12"/>
  <c r="Q3"/>
  <c r="D51"/>
  <c r="D42"/>
  <c r="D17"/>
  <c r="M9"/>
  <c r="D52"/>
  <c r="D29"/>
  <c r="D47"/>
  <c r="D34"/>
  <c r="D7"/>
  <c r="E7" s="1"/>
  <c r="D40"/>
  <c r="D30"/>
  <c r="D21"/>
  <c r="D32"/>
  <c r="D20"/>
  <c r="D27"/>
  <c r="D38"/>
  <c r="D22"/>
  <c r="D39"/>
  <c r="D13"/>
  <c r="D15"/>
  <c r="D35"/>
  <c r="D18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M23" l="1"/>
  <c r="N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N32" l="1"/>
  <c r="M32"/>
  <c r="N33" l="1"/>
  <c r="M33"/>
  <c r="N34" l="1"/>
  <c r="M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<sst xmlns="http://schemas.openxmlformats.org/spreadsheetml/2006/main" count="112" uniqueCount="68">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</sst>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1751.9107071462749</c:v>
                </c:pt>
                <c:pt idx="1">
                  <c:v>1317.3284237803516</c:v>
                </c:pt>
                <c:pt idx="2">
                  <c:v>483.14881477401741</c:v>
                </c:pt>
                <c:pt idx="3">
                  <c:v>388.84</c:v>
                </c:pt>
                <c:pt idx="4">
                  <c:v>1422.9043237976537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1751.9107071462749</v>
          </cell>
        </row>
      </sheetData>
      <sheetData sheetId="1">
        <row r="4">
          <cell r="J4">
            <v>1317.3284237803516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2.7123567865967004</v>
          </cell>
        </row>
      </sheetData>
      <sheetData sheetId="4">
        <row r="47">
          <cell r="M47">
            <v>128.25</v>
          </cell>
          <cell r="O47">
            <v>0.50947653608773891</v>
          </cell>
        </row>
      </sheetData>
      <sheetData sheetId="5">
        <row r="4">
          <cell r="C4">
            <v>-69.666666666666671</v>
          </cell>
        </row>
      </sheetData>
      <sheetData sheetId="6">
        <row r="4">
          <cell r="J4">
            <v>3.0330411381026288</v>
          </cell>
        </row>
      </sheetData>
      <sheetData sheetId="7">
        <row r="4">
          <cell r="J4">
            <v>45.095041369288438</v>
          </cell>
        </row>
      </sheetData>
      <sheetData sheetId="8">
        <row r="4">
          <cell r="J4">
            <v>11.866311033182066</v>
          </cell>
        </row>
      </sheetData>
      <sheetData sheetId="9">
        <row r="4">
          <cell r="J4">
            <v>24.979341304458003</v>
          </cell>
        </row>
      </sheetData>
      <sheetData sheetId="10">
        <row r="4">
          <cell r="J4">
            <v>12.371267069806443</v>
          </cell>
        </row>
      </sheetData>
      <sheetData sheetId="11">
        <row r="4">
          <cell r="J4">
            <v>63.282497188403646</v>
          </cell>
        </row>
      </sheetData>
      <sheetData sheetId="12">
        <row r="4">
          <cell r="J4">
            <v>3.5139325579543561</v>
          </cell>
        </row>
      </sheetData>
      <sheetData sheetId="13">
        <row r="4">
          <cell r="J4">
            <v>243.98049096408081</v>
          </cell>
        </row>
      </sheetData>
      <sheetData sheetId="14">
        <row r="4">
          <cell r="J4">
            <v>5.0909201506750552</v>
          </cell>
        </row>
      </sheetData>
      <sheetData sheetId="15">
        <row r="4">
          <cell r="J4">
            <v>49.22526978344213</v>
          </cell>
        </row>
      </sheetData>
      <sheetData sheetId="16">
        <row r="4">
          <cell r="J4">
            <v>6.2614089038433631</v>
          </cell>
        </row>
      </sheetData>
      <sheetData sheetId="17">
        <row r="4">
          <cell r="J4">
            <v>4.7018761106084455</v>
          </cell>
        </row>
      </sheetData>
      <sheetData sheetId="18">
        <row r="4">
          <cell r="J4">
            <v>14.441369903900853</v>
          </cell>
        </row>
      </sheetData>
      <sheetData sheetId="19">
        <row r="4">
          <cell r="J4">
            <v>2.1582399642396104</v>
          </cell>
        </row>
      </sheetData>
      <sheetData sheetId="20">
        <row r="4">
          <cell r="J4">
            <v>18.066286806516278</v>
          </cell>
        </row>
      </sheetData>
      <sheetData sheetId="21">
        <row r="4">
          <cell r="J4">
            <v>13.750263318751527</v>
          </cell>
        </row>
      </sheetData>
      <sheetData sheetId="22">
        <row r="4">
          <cell r="J4">
            <v>11.969205185547448</v>
          </cell>
        </row>
      </sheetData>
      <sheetData sheetId="23">
        <row r="4">
          <cell r="J4">
            <v>5.0549308355259344</v>
          </cell>
        </row>
      </sheetData>
      <sheetData sheetId="24">
        <row r="4">
          <cell r="J4">
            <v>47.537068679651682</v>
          </cell>
        </row>
      </sheetData>
      <sheetData sheetId="25">
        <row r="4">
          <cell r="J4">
            <v>55.175497572370816</v>
          </cell>
        </row>
      </sheetData>
      <sheetData sheetId="26">
        <row r="4">
          <cell r="J4">
            <v>1.6254560150663477</v>
          </cell>
        </row>
      </sheetData>
      <sheetData sheetId="27">
        <row r="4">
          <cell r="J4">
            <v>49.347360016246071</v>
          </cell>
        </row>
      </sheetData>
      <sheetData sheetId="28">
        <row r="4">
          <cell r="J4">
            <v>57.957186957895694</v>
          </cell>
        </row>
      </sheetData>
      <sheetData sheetId="29">
        <row r="4">
          <cell r="J4">
            <v>2.8318919751380172</v>
          </cell>
        </row>
      </sheetData>
      <sheetData sheetId="30">
        <row r="4">
          <cell r="J4">
            <v>14.688233145399861</v>
          </cell>
        </row>
      </sheetData>
      <sheetData sheetId="31">
        <row r="4">
          <cell r="J4">
            <v>3.3427237251146864</v>
          </cell>
        </row>
      </sheetData>
      <sheetData sheetId="32">
        <row r="4">
          <cell r="J4">
            <v>483.14881477401741</v>
          </cell>
        </row>
      </sheetData>
      <sheetData sheetId="33">
        <row r="4">
          <cell r="J4">
            <v>1.1746858908228697</v>
          </cell>
        </row>
      </sheetData>
      <sheetData sheetId="34">
        <row r="4">
          <cell r="J4">
            <v>18.316488740886111</v>
          </cell>
        </row>
      </sheetData>
      <sheetData sheetId="35">
        <row r="4">
          <cell r="J4">
            <v>16.455229773829981</v>
          </cell>
        </row>
      </sheetData>
      <sheetData sheetId="36">
        <row r="4">
          <cell r="J4">
            <v>24.863181728464202</v>
          </cell>
        </row>
      </sheetData>
      <sheetData sheetId="37">
        <row r="4">
          <cell r="J4">
            <v>20.819125999089273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O30" sqref="O3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</f>
        <v>51</v>
      </c>
      <c r="J2" t="s">
        <v>6</v>
      </c>
      <c r="K2" s="9">
        <f>17.52+249.13</f>
        <v>266.64999999999998</v>
      </c>
      <c r="M2" t="s">
        <v>58</v>
      </c>
      <c r="N2" s="9">
        <f>388.84</f>
        <v>388.84</v>
      </c>
      <c r="P2" t="s">
        <v>8</v>
      </c>
      <c r="Q2" s="10">
        <f>N2+K2+H2</f>
        <v>706.49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0.1317062974038255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5364.1322694982955</v>
      </c>
      <c r="D7" s="20">
        <f>(C7*[1]Feuil1!$K$2-C4)/C4</f>
        <v>0.81934464282764941</v>
      </c>
      <c r="E7" s="31">
        <f>C7-C7/(1+D7)</f>
        <v>2415.7451727241018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1751.9107071462749</v>
      </c>
    </row>
    <row r="9" spans="2:20">
      <c r="M9" s="17" t="str">
        <f>IF(C13&gt;C7*Params!F8,B13,"Others")</f>
        <v>BTC</v>
      </c>
      <c r="N9" s="18">
        <f>IF(C13&gt;C7*0.1,C13,C7)</f>
        <v>1317.3284237803516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483.14881477401741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388.84</v>
      </c>
    </row>
    <row r="12" spans="2:20">
      <c r="B12" s="7" t="s">
        <v>19</v>
      </c>
      <c r="C12" s="1">
        <f>[2]ETH!J4</f>
        <v>1751.9107071462749</v>
      </c>
      <c r="D12" s="20">
        <f>C12/$C$7</f>
        <v>0.32659722376870665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1422.9043237976537</v>
      </c>
    </row>
    <row r="13" spans="2:20">
      <c r="B13" s="7" t="s">
        <v>4</v>
      </c>
      <c r="C13" s="1">
        <f>[2]BTC!J4</f>
        <v>1317.3284237803516</v>
      </c>
      <c r="D13" s="20">
        <f t="shared" ref="D13:D51" si="0">C13/$C$7</f>
        <v>0.24558089875430322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483.14881477401741</v>
      </c>
      <c r="D14" s="20">
        <f t="shared" si="0"/>
        <v>9.0070264956237933E-2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388.84</v>
      </c>
      <c r="D15" s="20">
        <f t="shared" si="0"/>
        <v>7.2488891113113435E-2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266.64999999999998</v>
      </c>
      <c r="D16" s="20">
        <f t="shared" si="0"/>
        <v>4.9709810758439707E-2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243.98049096408081</v>
      </c>
      <c r="D17" s="20">
        <f t="shared" si="0"/>
        <v>4.548368285983749E-2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128.25</v>
      </c>
      <c r="D18" s="20">
        <f>C18/$C$7</f>
        <v>2.3908806412037853E-2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69.666666666666671</v>
      </c>
      <c r="D19" s="20">
        <f>C19/$C$7</f>
        <v>1.2987499779378587E-2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63.282497188403646</v>
      </c>
      <c r="D20" s="20">
        <f t="shared" si="0"/>
        <v>1.1797340932147153E-2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55.175497572370816</v>
      </c>
      <c r="D21" s="20">
        <f t="shared" si="0"/>
        <v>1.0286006160979947E-2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57.957186957895694</v>
      </c>
      <c r="D22" s="20">
        <f t="shared" si="0"/>
        <v>1.0804578270273786E-2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51</v>
      </c>
      <c r="D23" s="20">
        <f t="shared" si="0"/>
        <v>9.5075955322723622E-3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49.22526978344213</v>
      </c>
      <c r="D24" s="20">
        <f t="shared" si="0"/>
        <v>9.1767442170187473E-3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47.537068679651682</v>
      </c>
      <c r="D25" s="20">
        <f t="shared" si="0"/>
        <v>8.8620239567839369E-3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8.0739992647591383E-3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45.095041369288438</v>
      </c>
      <c r="D27" s="20">
        <f t="shared" si="0"/>
        <v>8.4067728205938063E-3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49.347360016246071</v>
      </c>
      <c r="D28" s="20">
        <f t="shared" si="0"/>
        <v>9.1995046984293515E-3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24.863181728464202</v>
      </c>
      <c r="D29" s="20">
        <f t="shared" si="0"/>
        <v>4.6350799121494526E-3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24.979341304458003</v>
      </c>
      <c r="D30" s="20">
        <f t="shared" si="0"/>
        <v>4.6567347801053215E-3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20.819125999089273</v>
      </c>
      <c r="D31" s="20">
        <f t="shared" si="0"/>
        <v>3.8811731242109127E-3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18.316488740886111</v>
      </c>
      <c r="D32" s="20">
        <f t="shared" si="0"/>
        <v>3.4146228729365845E-3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18.066286806516278</v>
      </c>
      <c r="D33" s="20">
        <f t="shared" si="0"/>
        <v>3.3679793671840251E-3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16.455229773829981</v>
      </c>
      <c r="D34" s="20">
        <f t="shared" si="0"/>
        <v>3.0676405701996288E-3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14.688233145399861</v>
      </c>
      <c r="D35" s="20">
        <f t="shared" si="0"/>
        <v>2.7382309770623242E-3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14.441369903900853</v>
      </c>
      <c r="D36" s="20">
        <f t="shared" si="0"/>
        <v>2.6922098819258883E-3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13.750263318751527</v>
      </c>
      <c r="D37" s="20">
        <f t="shared" si="0"/>
        <v>2.5633714136653052E-3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12.371267069806443</v>
      </c>
      <c r="D38" s="20">
        <f t="shared" si="0"/>
        <v>2.3062941866949008E-3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11.969205185547448</v>
      </c>
      <c r="D39" s="20">
        <f t="shared" si="0"/>
        <v>2.2313404264110216E-3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11.866311033182066</v>
      </c>
      <c r="D40" s="20">
        <f t="shared" si="0"/>
        <v>2.2121585443850207E-3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1.4596955493665215E-3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6.2614089038433631</v>
      </c>
      <c r="D42" s="20">
        <f t="shared" si="0"/>
        <v>1.1672733984296382E-3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5.0909201506750552</v>
      </c>
      <c r="D43" s="20">
        <f t="shared" si="0"/>
        <v>9.4906685646497049E-4</v>
      </c>
    </row>
    <row r="44" spans="2:14">
      <c r="B44" s="22" t="s">
        <v>23</v>
      </c>
      <c r="C44" s="9">
        <f>[2]LUNA!J4</f>
        <v>5.0549308355259344</v>
      </c>
      <c r="D44" s="20">
        <f t="shared" si="0"/>
        <v>9.423576044665132E-4</v>
      </c>
    </row>
    <row r="45" spans="2:14">
      <c r="B45" s="22" t="s">
        <v>36</v>
      </c>
      <c r="C45" s="9">
        <f>[2]GRT!$J$4</f>
        <v>4.7018761106084455</v>
      </c>
      <c r="D45" s="20">
        <f t="shared" si="0"/>
        <v>8.7653992750037269E-4</v>
      </c>
    </row>
    <row r="46" spans="2:14">
      <c r="B46" s="22" t="s">
        <v>35</v>
      </c>
      <c r="C46" s="9">
        <f>[2]AMP!$J$4</f>
        <v>3.5139325579543561</v>
      </c>
      <c r="D46" s="20">
        <f t="shared" si="0"/>
        <v>6.5507940173947505E-4</v>
      </c>
    </row>
    <row r="47" spans="2:14">
      <c r="B47" s="22" t="s">
        <v>63</v>
      </c>
      <c r="C47" s="10">
        <f>[2]ACE!$J$4</f>
        <v>3.0330411381026288</v>
      </c>
      <c r="D47" s="20">
        <f t="shared" si="0"/>
        <v>5.6542996811417324E-4</v>
      </c>
    </row>
    <row r="48" spans="2:14">
      <c r="B48" s="22" t="s">
        <v>61</v>
      </c>
      <c r="C48" s="10">
        <f>[2]SEI!$J$4</f>
        <v>2.8318919751380172</v>
      </c>
      <c r="D48" s="20">
        <f t="shared" si="0"/>
        <v>5.2793104883725817E-4</v>
      </c>
    </row>
    <row r="49" spans="2:4">
      <c r="B49" s="22" t="s">
        <v>39</v>
      </c>
      <c r="C49" s="9">
        <f>[2]SHPING!$J$4</f>
        <v>3.3427237251146864</v>
      </c>
      <c r="D49" s="20">
        <f t="shared" si="0"/>
        <v>6.231620618533572E-4</v>
      </c>
    </row>
    <row r="50" spans="2:4">
      <c r="B50" s="22" t="s">
        <v>49</v>
      </c>
      <c r="C50" s="9">
        <f>[2]KAVA!$J$4</f>
        <v>2.1582399642396104</v>
      </c>
      <c r="D50" s="20">
        <f t="shared" si="0"/>
        <v>4.0234652238384672E-4</v>
      </c>
    </row>
    <row r="51" spans="2:4">
      <c r="B51" s="7" t="s">
        <v>25</v>
      </c>
      <c r="C51" s="1">
        <f>[2]POLIS!J4</f>
        <v>2.7123567865967004</v>
      </c>
      <c r="D51" s="20">
        <f t="shared" si="0"/>
        <v>5.0564688757206685E-4</v>
      </c>
    </row>
    <row r="52" spans="2:4">
      <c r="B52" s="22" t="s">
        <v>62</v>
      </c>
      <c r="C52" s="10">
        <f>[2]MEME!$J$4</f>
        <v>1.6254560150663477</v>
      </c>
      <c r="D52" s="20">
        <f>C52/$C$7</f>
        <v>3.0302310483823616E-4</v>
      </c>
    </row>
    <row r="53" spans="2:4">
      <c r="B53" s="22" t="s">
        <v>42</v>
      </c>
      <c r="C53" s="9">
        <f>[2]TRX!$J$4</f>
        <v>1.1746858908228697</v>
      </c>
      <c r="D53" s="20">
        <f>C53/$C$7</f>
        <v>2.1898898681197833E-4</v>
      </c>
    </row>
    <row r="54" spans="2:4">
      <c r="B54" s="7" t="s">
        <v>27</v>
      </c>
      <c r="C54" s="1">
        <f>[2]ATLAS!O47</f>
        <v>0.50947653608773891</v>
      </c>
      <c r="D54" s="20">
        <f>C54/$C$7</f>
        <v>9.4978369378536965E-5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2024-02-13T10:14:34Z</dcterms:modified>
</cp:coreProperties>
</file>