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8"/>
  <c r="C20" l="1"/>
  <c r="T2"/>
  <c r="C23" i="2" l="1"/>
  <c r="C30" i="1" l="1"/>
  <c r="C4"/>
  <c r="C37"/>
  <c r="C29"/>
  <c r="Q2" l="1"/>
  <c r="C45" l="1"/>
  <c r="C42" l="1"/>
  <c r="C48" l="1"/>
  <c r="C44" l="1"/>
  <c r="C16" l="1"/>
  <c r="C32" l="1"/>
  <c r="C19"/>
  <c r="C43" l="1"/>
  <c r="C17" l="1"/>
  <c r="C38" l="1"/>
  <c r="C35"/>
  <c r="C36" l="1"/>
  <c r="C25" l="1"/>
  <c r="C34" l="1"/>
  <c r="C50" l="1"/>
  <c r="C18" l="1"/>
  <c r="C15" l="1"/>
  <c r="C39" l="1"/>
  <c r="C14"/>
  <c r="C40" l="1"/>
  <c r="C21"/>
  <c r="C31"/>
  <c r="C33"/>
  <c r="C22"/>
  <c r="C26" l="1"/>
  <c r="C47"/>
  <c r="C27"/>
  <c r="C24" l="1"/>
  <c r="C49" l="1"/>
  <c r="C13"/>
  <c r="C12" l="1"/>
  <c r="C23" l="1"/>
  <c r="C7" l="1"/>
  <c r="N8" l="1"/>
  <c r="D22"/>
  <c r="Q3"/>
  <c r="D47"/>
  <c r="D34"/>
  <c r="D25"/>
  <c r="D21"/>
  <c r="D20"/>
  <c r="D31"/>
  <c r="D44"/>
  <c r="D38"/>
  <c r="D18"/>
  <c r="D45"/>
  <c r="D41"/>
  <c r="D32"/>
  <c r="D27"/>
  <c r="D48"/>
  <c r="D28"/>
  <c r="D16"/>
  <c r="D13"/>
  <c r="M9"/>
  <c r="N9"/>
  <c r="M8"/>
  <c r="D30"/>
  <c r="D12"/>
  <c r="D17"/>
  <c r="D49"/>
  <c r="D46"/>
  <c r="D15"/>
  <c r="D14"/>
  <c r="D39"/>
  <c r="D26"/>
  <c r="D40"/>
  <c r="D7"/>
  <c r="E7" s="1"/>
  <c r="D35"/>
  <c r="D19"/>
  <c r="D33"/>
  <c r="D50"/>
  <c r="D29"/>
  <c r="D24"/>
  <c r="D36"/>
  <c r="D37"/>
  <c r="D42"/>
  <c r="D43"/>
  <c r="D23"/>
  <c r="M10" l="1"/>
  <c r="N10"/>
  <c r="N11" l="1"/>
  <c r="M11"/>
  <c r="M12" l="1"/>
  <c r="N12"/>
  <c r="M13" l="1"/>
  <c r="N13"/>
  <c r="M14" l="1"/>
  <c r="N14"/>
  <c r="N15" l="1"/>
  <c r="M15"/>
  <c r="N16" l="1"/>
  <c r="M16"/>
  <c r="M17" l="1"/>
  <c r="N17"/>
  <c r="M18" l="1"/>
  <c r="N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<sst xmlns="http://schemas.openxmlformats.org/spreadsheetml/2006/main" count="92" uniqueCount="59">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</sst>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905.60749489035163</c:v>
                </c:pt>
                <c:pt idx="1">
                  <c:v>740.97212174520473</c:v>
                </c:pt>
                <c:pt idx="2">
                  <c:v>788.302947362277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905.60749489035163</v>
          </cell>
        </row>
      </sheetData>
      <sheetData sheetId="1">
        <row r="4">
          <cell r="J4">
            <v>740.97212174520473</v>
          </cell>
        </row>
      </sheetData>
      <sheetData sheetId="2">
        <row r="2">
          <cell r="Y2">
            <v>66.209999999999994</v>
          </cell>
        </row>
      </sheetData>
      <sheetData sheetId="3">
        <row r="4">
          <cell r="J4">
            <v>1.0443931220043094</v>
          </cell>
        </row>
      </sheetData>
      <sheetData sheetId="4">
        <row r="46">
          <cell r="M46">
            <v>76.27000000000001</v>
          </cell>
          <cell r="O46">
            <v>0.66976328107966232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28.020789417374441</v>
          </cell>
        </row>
      </sheetData>
      <sheetData sheetId="8">
        <row r="4">
          <cell r="J4">
            <v>8.5906689192181158</v>
          </cell>
        </row>
      </sheetData>
      <sheetData sheetId="9">
        <row r="4">
          <cell r="J4">
            <v>22.668434156665111</v>
          </cell>
        </row>
      </sheetData>
      <sheetData sheetId="10">
        <row r="4">
          <cell r="J4">
            <v>12.095160485934672</v>
          </cell>
        </row>
      </sheetData>
      <sheetData sheetId="11">
        <row r="4">
          <cell r="J4">
            <v>29.542027571784676</v>
          </cell>
        </row>
      </sheetData>
      <sheetData sheetId="12">
        <row r="4">
          <cell r="J4">
            <v>2.2537357767883432</v>
          </cell>
        </row>
      </sheetData>
      <sheetData sheetId="13">
        <row r="4">
          <cell r="J4">
            <v>135.38054891118642</v>
          </cell>
        </row>
      </sheetData>
      <sheetData sheetId="14">
        <row r="4">
          <cell r="J4">
            <v>4.1705882067151228</v>
          </cell>
        </row>
      </sheetData>
      <sheetData sheetId="15">
        <row r="4">
          <cell r="J4">
            <v>26.646071720647917</v>
          </cell>
        </row>
      </sheetData>
      <sheetData sheetId="16">
        <row r="4">
          <cell r="J4">
            <v>4.4700042236334392</v>
          </cell>
        </row>
      </sheetData>
      <sheetData sheetId="17">
        <row r="4">
          <cell r="J4">
            <v>5.1375815660640551</v>
          </cell>
        </row>
      </sheetData>
      <sheetData sheetId="18">
        <row r="4">
          <cell r="J4">
            <v>9.2714840999950408</v>
          </cell>
        </row>
      </sheetData>
      <sheetData sheetId="19">
        <row r="4">
          <cell r="J4">
            <v>5.5856859562271639</v>
          </cell>
        </row>
      </sheetData>
      <sheetData sheetId="20">
        <row r="4">
          <cell r="J4">
            <v>10.78884445596735</v>
          </cell>
        </row>
      </sheetData>
      <sheetData sheetId="21">
        <row r="4">
          <cell r="J4">
            <v>1.5014177138072737</v>
          </cell>
        </row>
      </sheetData>
      <sheetData sheetId="22">
        <row r="4">
          <cell r="J4">
            <v>29.915442840602267</v>
          </cell>
        </row>
      </sheetData>
      <sheetData sheetId="23">
        <row r="4">
          <cell r="J4">
            <v>34.018798620323487</v>
          </cell>
        </row>
      </sheetData>
      <sheetData sheetId="24">
        <row r="4">
          <cell r="J4">
            <v>27.06676774265474</v>
          </cell>
        </row>
      </sheetData>
      <sheetData sheetId="25">
        <row r="4">
          <cell r="J4">
            <v>25.42690171953533</v>
          </cell>
        </row>
      </sheetData>
      <sheetData sheetId="26">
        <row r="4">
          <cell r="J4">
            <v>3.5488588287920639</v>
          </cell>
        </row>
      </sheetData>
      <sheetData sheetId="27">
        <row r="4">
          <cell r="J4">
            <v>131.50077484014184</v>
          </cell>
        </row>
      </sheetData>
      <sheetData sheetId="28">
        <row r="4">
          <cell r="J4">
            <v>0.72405047478626494</v>
          </cell>
        </row>
      </sheetData>
      <sheetData sheetId="29">
        <row r="4">
          <cell r="J4">
            <v>6.8802170055344254</v>
          </cell>
        </row>
      </sheetData>
      <sheetData sheetId="30">
        <row r="4">
          <cell r="J4">
            <v>22.146743108786609</v>
          </cell>
        </row>
      </sheetData>
      <sheetData sheetId="31">
        <row r="4">
          <cell r="J4">
            <v>3.0115895967423167</v>
          </cell>
        </row>
      </sheetData>
      <sheetData sheetId="32">
        <row r="4">
          <cell r="J4">
            <v>3.1513896505431647</v>
          </cell>
        </row>
      </sheetData>
      <sheetData sheetId="33">
        <row r="4">
          <cell r="J4">
            <v>2.007961201622583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0.22+15.37</f>
        <v>15.59</v>
      </c>
      <c r="J2" t="s">
        <v>6</v>
      </c>
      <c r="K2" s="9">
        <v>17.36</v>
      </c>
      <c r="M2" t="s">
        <v>7</v>
      </c>
      <c r="N2" s="9">
        <v>12.32</v>
      </c>
      <c r="P2" t="s">
        <v>8</v>
      </c>
      <c r="Q2" s="10">
        <f>N2+K2+H2</f>
        <v>45.269999999999996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1.8412445324306127E-2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2458.6631054507147</v>
      </c>
      <c r="D7" s="20">
        <f>(C7*[1]Feuil1!$K$2-C4)/C4</f>
        <v>3.3157911668121633E-3</v>
      </c>
      <c r="E7" s="32">
        <f>C7-C7/(1+D7)</f>
        <v>8.1254710421130767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905.60749489035163</v>
      </c>
    </row>
    <row r="9" spans="2:20">
      <c r="M9" s="17" t="str">
        <f>IF(C13&gt;C7*[2]Params!F8,B13,"Others")</f>
        <v>BTC</v>
      </c>
      <c r="N9" s="18">
        <f>IF(C13&gt;C7*0.1,C13,C7)</f>
        <v>740.97212174520473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788.302947362277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905.60749489035163</v>
      </c>
      <c r="D12" s="30">
        <f>C12/$C$7</f>
        <v>0.36833329986636715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740.97212174520473</v>
      </c>
      <c r="D13" s="30">
        <f t="shared" ref="D13:D50" si="0">C13/$C$7</f>
        <v>0.30137196108832975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135.38054891118642</v>
      </c>
      <c r="D14" s="30">
        <f t="shared" si="0"/>
        <v>5.5062667435426808E-2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131.50077484014184</v>
      </c>
      <c r="D15" s="30">
        <f t="shared" si="0"/>
        <v>5.3484665934349522E-2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3.1020923456700433E-2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2.6929268940187955E-2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34.018798620323487</v>
      </c>
      <c r="D18" s="30">
        <f>C18/$C$7</f>
        <v>1.383629930627981E-2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29.915442840602267</v>
      </c>
      <c r="D19" s="30">
        <f>C19/$C$7</f>
        <v>1.2167361512149205E-2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15.59</v>
      </c>
      <c r="D20" s="30">
        <f t="shared" si="0"/>
        <v>6.3408443252911985E-3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29.542027571784676</v>
      </c>
      <c r="D21" s="30">
        <f t="shared" si="0"/>
        <v>1.2015484149207632E-2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28.020789417374441</v>
      </c>
      <c r="D22" s="30">
        <f t="shared" si="0"/>
        <v>1.1396758407141655E-2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27.06676774265474</v>
      </c>
      <c r="D23" s="30">
        <f t="shared" si="0"/>
        <v>1.1008733845092185E-2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26.646071720647917</v>
      </c>
      <c r="D24" s="30">
        <f t="shared" si="0"/>
        <v>1.0837626213032241E-2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25.42690171953533</v>
      </c>
      <c r="D25" s="30">
        <f t="shared" si="0"/>
        <v>1.0341759171138718E-2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22.146743108786609</v>
      </c>
      <c r="D26" s="30">
        <f t="shared" si="0"/>
        <v>9.0076363287383918E-3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22.668434156665111</v>
      </c>
      <c r="D27" s="30">
        <f t="shared" si="0"/>
        <v>9.2198211729010351E-3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8.1345020208995495E-3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17.36</v>
      </c>
      <c r="D29" s="30">
        <f t="shared" si="0"/>
        <v>7.060747754140808E-3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12.32</v>
      </c>
      <c r="D30" s="30">
        <f t="shared" si="0"/>
        <v>5.0108532448741227E-3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12.095160485934672</v>
      </c>
      <c r="D31" s="30">
        <f t="shared" si="0"/>
        <v>4.9194053707969981E-3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10.78884445596735</v>
      </c>
      <c r="D32" s="30">
        <f t="shared" si="0"/>
        <v>4.3880938515118654E-3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8.5906689192181158</v>
      </c>
      <c r="D33" s="30">
        <f t="shared" si="0"/>
        <v>3.4940406842129353E-3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9.2714840999950408</v>
      </c>
      <c r="D34" s="30">
        <f t="shared" si="0"/>
        <v>3.7709453074073846E-3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6.8802170055344254</v>
      </c>
      <c r="D35" s="30">
        <f t="shared" si="0"/>
        <v>2.7983569567873613E-3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5.5856859562271639</v>
      </c>
      <c r="D36" s="30">
        <f t="shared" si="0"/>
        <v>2.2718386849520048E-3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2.1963155456428784E-3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5.1375815660640551</v>
      </c>
      <c r="D38" s="30">
        <f t="shared" si="0"/>
        <v>2.0895833815842164E-3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4.4700042236334392</v>
      </c>
      <c r="D39" s="30">
        <f t="shared" si="0"/>
        <v>1.8180629195287865E-3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4.1705882067151228</v>
      </c>
      <c r="D40" s="30">
        <f t="shared" si="0"/>
        <v>1.6962829097931997E-3</v>
      </c>
    </row>
    <row r="41" spans="2:14">
      <c r="B41" s="22" t="s">
        <v>56</v>
      </c>
      <c r="C41" s="9">
        <f>[2]SHIB!$J$4</f>
        <v>3.5488588287920639</v>
      </c>
      <c r="D41" s="30">
        <f t="shared" si="0"/>
        <v>1.4434099657348125E-3</v>
      </c>
    </row>
    <row r="42" spans="2:14">
      <c r="B42" s="22" t="s">
        <v>37</v>
      </c>
      <c r="C42" s="9">
        <f>[2]GRT!$J$4</f>
        <v>3.0115895967423167</v>
      </c>
      <c r="D42" s="30">
        <f t="shared" si="0"/>
        <v>1.2248890830410216E-3</v>
      </c>
    </row>
    <row r="43" spans="2:14">
      <c r="B43" s="22" t="s">
        <v>50</v>
      </c>
      <c r="C43" s="9">
        <f>[2]KAVA!$J$4</f>
        <v>3.1513896505431647</v>
      </c>
      <c r="D43" s="30">
        <f t="shared" si="0"/>
        <v>1.2817492740492648E-3</v>
      </c>
    </row>
    <row r="44" spans="2:14">
      <c r="B44" s="22" t="s">
        <v>36</v>
      </c>
      <c r="C44" s="9">
        <f>[2]AMP!$J$4</f>
        <v>2.2537357767883432</v>
      </c>
      <c r="D44" s="30">
        <f t="shared" si="0"/>
        <v>9.1665091154291968E-4</v>
      </c>
    </row>
    <row r="45" spans="2:14">
      <c r="B45" s="22" t="s">
        <v>40</v>
      </c>
      <c r="C45" s="9">
        <f>[2]SHPING!$J$4</f>
        <v>2.007961201622583</v>
      </c>
      <c r="D45" s="30">
        <f t="shared" si="0"/>
        <v>8.1668822262433941E-4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6.9012854841247096E-4</v>
      </c>
    </row>
    <row r="47" spans="2:14">
      <c r="B47" s="22" t="s">
        <v>23</v>
      </c>
      <c r="C47" s="9">
        <f>[2]LUNA!J4</f>
        <v>1.5014177138072737</v>
      </c>
      <c r="D47" s="30">
        <f t="shared" si="0"/>
        <v>6.106642713589824E-4</v>
      </c>
    </row>
    <row r="48" spans="2:14">
      <c r="B48" s="7" t="s">
        <v>25</v>
      </c>
      <c r="C48" s="1">
        <f>[2]POLIS!J4</f>
        <v>1.0443931220043094</v>
      </c>
      <c r="D48" s="30">
        <f t="shared" si="0"/>
        <v>4.2478089807788223E-4</v>
      </c>
    </row>
    <row r="49" spans="2:4">
      <c r="B49" s="22" t="s">
        <v>43</v>
      </c>
      <c r="C49" s="9">
        <f>[2]TRX!$J$4</f>
        <v>0.72405047478626494</v>
      </c>
      <c r="D49" s="30">
        <f t="shared" si="0"/>
        <v>2.9448950251910748E-4</v>
      </c>
    </row>
    <row r="50" spans="2:4">
      <c r="B50" s="7" t="s">
        <v>28</v>
      </c>
      <c r="C50" s="1">
        <f>[2]ATLAS!O46</f>
        <v>0.66976328107966232</v>
      </c>
      <c r="D50" s="30">
        <f t="shared" si="0"/>
        <v>2.7240953817334127E-4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2023-06-06T14:35:44Z</dcterms:modified>
</cp:coreProperties>
</file>