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29"/>
  <c r="C15" l="1"/>
  <c r="C43"/>
  <c r="C25"/>
  <c r="C31"/>
  <c r="C41"/>
  <c r="C23"/>
  <c r="C21"/>
  <c r="C38"/>
  <c r="C50" l="1"/>
  <c r="C13"/>
  <c r="C32" l="1"/>
  <c r="C17" l="1"/>
  <c r="C51" l="1"/>
  <c r="C45" l="1"/>
  <c r="C7" l="1"/>
  <c r="D39" l="1"/>
  <c r="N8"/>
  <c r="D25"/>
  <c r="D14"/>
  <c r="D7"/>
  <c r="E7" s="1"/>
  <c r="D50"/>
  <c r="M9"/>
  <c r="D30"/>
  <c r="D21"/>
  <c r="D43"/>
  <c r="D38"/>
  <c r="D18"/>
  <c r="D26"/>
  <c r="D34"/>
  <c r="M8"/>
  <c r="D35"/>
  <c r="D32"/>
  <c r="D12"/>
  <c r="D28"/>
  <c r="D47"/>
  <c r="D37"/>
  <c r="D33"/>
  <c r="N9"/>
  <c r="D24"/>
  <c r="D16"/>
  <c r="D51"/>
  <c r="D20"/>
  <c r="D53"/>
  <c r="D36"/>
  <c r="D49"/>
  <c r="D31"/>
  <c r="D15"/>
  <c r="D48"/>
  <c r="D27"/>
  <c r="D52"/>
  <c r="D19"/>
  <c r="D40"/>
  <c r="D17"/>
  <c r="D13"/>
  <c r="D44"/>
  <c r="D23"/>
  <c r="D42"/>
  <c r="D55"/>
  <c r="D41"/>
  <c r="D22"/>
  <c r="D46"/>
  <c r="D29"/>
  <c r="D54"/>
  <c r="Q3"/>
  <c r="D45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M33" l="1"/>
  <c r="N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<sst xmlns="http://schemas.openxmlformats.org/spreadsheetml/2006/main" count="110" uniqueCount="68">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</sst>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1424.8567750349248</c:v>
                </c:pt>
                <c:pt idx="1">
                  <c:v>1318.3541042341365</c:v>
                </c:pt>
                <c:pt idx="2">
                  <c:v>548.83000000000004</c:v>
                </c:pt>
                <c:pt idx="3">
                  <c:v>259.51828426386373</c:v>
                </c:pt>
                <c:pt idx="4">
                  <c:v>1156.8570311645274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1424.8567750349248</v>
          </cell>
        </row>
      </sheetData>
      <sheetData sheetId="1">
        <row r="4">
          <cell r="J4">
            <v>1318.3541042341365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2.3658605576209775</v>
          </cell>
        </row>
      </sheetData>
      <sheetData sheetId="4">
        <row r="47">
          <cell r="M47">
            <v>130.75</v>
          </cell>
          <cell r="O47">
            <v>1.166303980547319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2.9985393406140766</v>
          </cell>
        </row>
      </sheetData>
      <sheetData sheetId="8">
        <row r="4">
          <cell r="J4">
            <v>39.792629825305106</v>
          </cell>
        </row>
      </sheetData>
      <sheetData sheetId="9">
        <row r="4">
          <cell r="J4">
            <v>9.994781685242069</v>
          </cell>
        </row>
      </sheetData>
      <sheetData sheetId="10">
        <row r="4">
          <cell r="J4">
            <v>20.750078242766278</v>
          </cell>
        </row>
      </sheetData>
      <sheetData sheetId="11">
        <row r="4">
          <cell r="J4">
            <v>12.68894758762506</v>
          </cell>
        </row>
      </sheetData>
      <sheetData sheetId="12">
        <row r="4">
          <cell r="J4">
            <v>50.01318737762935</v>
          </cell>
        </row>
      </sheetData>
      <sheetData sheetId="13">
        <row r="4">
          <cell r="J4">
            <v>3.2074330925218915</v>
          </cell>
        </row>
      </sheetData>
      <sheetData sheetId="14">
        <row r="4">
          <cell r="J4">
            <v>227.09104676492464</v>
          </cell>
        </row>
      </sheetData>
      <sheetData sheetId="15">
        <row r="4">
          <cell r="J4">
            <v>5.0092422316955885</v>
          </cell>
        </row>
      </sheetData>
      <sheetData sheetId="16">
        <row r="4">
          <cell r="J4">
            <v>46.362774008344751</v>
          </cell>
        </row>
      </sheetData>
      <sheetData sheetId="17">
        <row r="4">
          <cell r="J4">
            <v>5.7814701375693929</v>
          </cell>
        </row>
      </sheetData>
      <sheetData sheetId="18">
        <row r="4">
          <cell r="J4">
            <v>4.5762962094978876</v>
          </cell>
        </row>
      </sheetData>
      <sheetData sheetId="19">
        <row r="4">
          <cell r="J4">
            <v>12.607596082362779</v>
          </cell>
        </row>
      </sheetData>
      <sheetData sheetId="20">
        <row r="4">
          <cell r="J4">
            <v>2.2574439489738372</v>
          </cell>
        </row>
      </sheetData>
      <sheetData sheetId="21">
        <row r="4">
          <cell r="J4">
            <v>12.407789323868922</v>
          </cell>
        </row>
      </sheetData>
      <sheetData sheetId="22">
        <row r="4">
          <cell r="J4">
            <v>9.0452280836095191</v>
          </cell>
        </row>
      </sheetData>
      <sheetData sheetId="23">
        <row r="4">
          <cell r="J4">
            <v>11.475388272472351</v>
          </cell>
        </row>
      </sheetData>
      <sheetData sheetId="24">
        <row r="4">
          <cell r="J4">
            <v>5.5388266870515759</v>
          </cell>
        </row>
      </sheetData>
      <sheetData sheetId="25">
        <row r="4">
          <cell r="J4">
            <v>15.989379008171657</v>
          </cell>
        </row>
      </sheetData>
      <sheetData sheetId="26">
        <row r="4">
          <cell r="J4">
            <v>49.619458665675566</v>
          </cell>
        </row>
      </sheetData>
      <sheetData sheetId="27">
        <row r="4">
          <cell r="J4">
            <v>1.7641312706028334</v>
          </cell>
        </row>
      </sheetData>
      <sheetData sheetId="28">
        <row r="4">
          <cell r="J4">
            <v>44.836760198530406</v>
          </cell>
        </row>
      </sheetData>
      <sheetData sheetId="29">
        <row r="4">
          <cell r="J4">
            <v>32.759863363584621</v>
          </cell>
        </row>
      </sheetData>
      <sheetData sheetId="30">
        <row r="4">
          <cell r="J4">
            <v>2.9598151672469535</v>
          </cell>
        </row>
      </sheetData>
      <sheetData sheetId="31">
        <row r="4">
          <cell r="J4">
            <v>4.2681515041837974</v>
          </cell>
        </row>
      </sheetData>
      <sheetData sheetId="32">
        <row r="4">
          <cell r="J4">
            <v>2.4939561764087963</v>
          </cell>
        </row>
      </sheetData>
      <sheetData sheetId="33">
        <row r="4">
          <cell r="J4">
            <v>259.51828426386373</v>
          </cell>
        </row>
      </sheetData>
      <sheetData sheetId="34">
        <row r="4">
          <cell r="J4">
            <v>1.0135780998444568</v>
          </cell>
        </row>
      </sheetData>
      <sheetData sheetId="35">
        <row r="4">
          <cell r="J4">
            <v>12.001691356103722</v>
          </cell>
        </row>
      </sheetData>
      <sheetData sheetId="36">
        <row r="4">
          <cell r="J4">
            <v>17.932621393085022</v>
          </cell>
        </row>
      </sheetData>
      <sheetData sheetId="37">
        <row r="4">
          <cell r="J4">
            <v>23.742872780273657</v>
          </cell>
        </row>
      </sheetData>
      <sheetData sheetId="38">
        <row r="4">
          <cell r="J4">
            <v>19.640428473905608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104.81+5.53</f>
        <v>110.34</v>
      </c>
      <c r="J2" t="s">
        <v>6</v>
      </c>
      <c r="K2" s="9">
        <f>13.17+37.53</f>
        <v>50.7</v>
      </c>
      <c r="M2" t="s">
        <v>59</v>
      </c>
      <c r="N2" s="9">
        <f>548.83</f>
        <v>548.83000000000004</v>
      </c>
      <c r="P2" t="s">
        <v>8</v>
      </c>
      <c r="Q2" s="10">
        <f>N2+K2+H2</f>
        <v>709.87000000000012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0.15076619624226195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4708.4161946974509</v>
      </c>
      <c r="D7" s="20">
        <f>(C7*[1]Feuil1!$K$2-C4)/C4</f>
        <v>0.59162657398762297</v>
      </c>
      <c r="E7" s="31">
        <f>C7-C7/(1+D7)</f>
        <v>1750.174436455693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1424.8567750349248</v>
      </c>
    </row>
    <row r="9" spans="2:20">
      <c r="M9" s="17" t="str">
        <f>IF(C13&gt;C7*Params!F8,B13,"Others")</f>
        <v>BTC</v>
      </c>
      <c r="N9" s="18">
        <f>IF(C13&gt;C7*0.1,C13,C7)</f>
        <v>1318.3541042341365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548.83000000000004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259.51828426386373</v>
      </c>
    </row>
    <row r="12" spans="2:20">
      <c r="B12" s="7" t="s">
        <v>19</v>
      </c>
      <c r="C12" s="1">
        <f>[2]ETH!J4</f>
        <v>1424.8567750349248</v>
      </c>
      <c r="D12" s="20">
        <f>C12/$C$7</f>
        <v>0.30261912203929159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1156.8570311645274</v>
      </c>
    </row>
    <row r="13" spans="2:20">
      <c r="B13" s="7" t="s">
        <v>4</v>
      </c>
      <c r="C13" s="1">
        <f>[2]BTC!J4</f>
        <v>1318.3541042341365</v>
      </c>
      <c r="D13" s="20">
        <f t="shared" ref="D13:D55" si="0">C13/$C$7</f>
        <v>0.27999948384317586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548.83000000000004</v>
      </c>
      <c r="D14" s="20">
        <f t="shared" si="0"/>
        <v>0.11656361232851173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259.51828426386373</v>
      </c>
      <c r="D15" s="20">
        <f t="shared" si="0"/>
        <v>5.5117957617283157E-2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227.09104676492464</v>
      </c>
      <c r="D16" s="20">
        <f t="shared" si="0"/>
        <v>4.8230877937398831E-2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2.7769422793857673E-2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1.6495284922801372E-2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1.3284721956067284E-2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1.076795208909051E-2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49.619458665675566</v>
      </c>
      <c r="D21" s="20">
        <f t="shared" si="0"/>
        <v>1.0538460623246575E-2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50.01318737762935</v>
      </c>
      <c r="D22" s="20">
        <f t="shared" si="0"/>
        <v>1.0622082948816943E-2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46.362774008344751</v>
      </c>
      <c r="D23" s="20">
        <f t="shared" si="0"/>
        <v>9.8467875589583233E-3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44.836760198530406</v>
      </c>
      <c r="D24" s="20">
        <f t="shared" si="0"/>
        <v>9.5226841350653981E-3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39.792629825305106</v>
      </c>
      <c r="D25" s="20">
        <f t="shared" si="0"/>
        <v>8.4513832634674439E-3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32.759863363584621</v>
      </c>
      <c r="D26" s="20">
        <f t="shared" si="0"/>
        <v>6.9577246379532668E-3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20.750078242766278</v>
      </c>
      <c r="D27" s="20">
        <f t="shared" si="0"/>
        <v>4.407018705384352E-3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23.742872780273657</v>
      </c>
      <c r="D28" s="20">
        <f t="shared" si="0"/>
        <v>5.0426452969498598E-3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17.932621393085022</v>
      </c>
      <c r="D29" s="20">
        <f t="shared" si="0"/>
        <v>3.8086313213518542E-3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19.640428473905608</v>
      </c>
      <c r="D30" s="20">
        <f t="shared" si="0"/>
        <v>4.1713450259610379E-3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15.989379008171657</v>
      </c>
      <c r="D31" s="20">
        <f t="shared" si="0"/>
        <v>3.3959145383491503E-3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12.407789323868922</v>
      </c>
      <c r="D32" s="20">
        <f t="shared" si="0"/>
        <v>2.6352363110640881E-3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12.607596082362779</v>
      </c>
      <c r="D33" s="20">
        <f t="shared" si="0"/>
        <v>2.6776723978991636E-3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12.68894758762506</v>
      </c>
      <c r="D34" s="20">
        <f t="shared" si="0"/>
        <v>2.6949502896356455E-3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11.475388272472351</v>
      </c>
      <c r="D35" s="20">
        <f t="shared" si="0"/>
        <v>2.4372077144318221E-3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12.001691356103722</v>
      </c>
      <c r="D36" s="20">
        <f t="shared" si="0"/>
        <v>2.5489869331474669E-3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1.9114707850456524E-3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9.994781685242069</v>
      </c>
      <c r="D38" s="20">
        <f t="shared" si="0"/>
        <v>2.1227481326943961E-3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9.0452280836095191</v>
      </c>
      <c r="D39" s="20">
        <f t="shared" si="0"/>
        <v>1.9210765806548966E-3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110.34</v>
      </c>
      <c r="D40" s="20">
        <f t="shared" si="0"/>
        <v>2.3434631824659699E-2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5.7814701375693929</v>
      </c>
      <c r="D41" s="20">
        <f t="shared" si="0"/>
        <v>1.2279012513975293E-3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5.5388266870515759</v>
      </c>
      <c r="D42" s="20">
        <f t="shared" si="0"/>
        <v>1.176367266192254E-3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5.0092422316955885</v>
      </c>
      <c r="D43" s="20">
        <f t="shared" si="0"/>
        <v>1.0638911312336669E-3</v>
      </c>
    </row>
    <row r="44" spans="2:14">
      <c r="B44" s="22" t="s">
        <v>37</v>
      </c>
      <c r="C44" s="9">
        <f>[2]GRT!$J$4</f>
        <v>4.5762962094978876</v>
      </c>
      <c r="D44" s="20">
        <f t="shared" si="0"/>
        <v>9.7193961201893012E-4</v>
      </c>
    </row>
    <row r="45" spans="2:14">
      <c r="B45" s="22" t="s">
        <v>56</v>
      </c>
      <c r="C45" s="9">
        <f>[2]SHIB!$J$4</f>
        <v>4.2681515041837974</v>
      </c>
      <c r="D45" s="20">
        <f t="shared" si="0"/>
        <v>9.0649410071066505E-4</v>
      </c>
    </row>
    <row r="46" spans="2:14">
      <c r="B46" s="22" t="s">
        <v>36</v>
      </c>
      <c r="C46" s="9">
        <f>[2]AMP!$J$4</f>
        <v>3.2074330925218915</v>
      </c>
      <c r="D46" s="20">
        <f t="shared" si="0"/>
        <v>6.8121273903824721E-4</v>
      </c>
    </row>
    <row r="47" spans="2:14">
      <c r="B47" s="22" t="s">
        <v>62</v>
      </c>
      <c r="C47" s="10">
        <f>[2]SEI!$J$4</f>
        <v>2.9598151672469535</v>
      </c>
      <c r="D47" s="20">
        <f t="shared" si="0"/>
        <v>6.2862224681417371E-4</v>
      </c>
    </row>
    <row r="48" spans="2:14">
      <c r="B48" s="22" t="s">
        <v>40</v>
      </c>
      <c r="C48" s="9">
        <f>[2]SHPING!$J$4</f>
        <v>2.4939561764087963</v>
      </c>
      <c r="D48" s="20">
        <f t="shared" si="0"/>
        <v>5.2968048559884177E-4</v>
      </c>
    </row>
    <row r="49" spans="2:4">
      <c r="B49" s="7" t="s">
        <v>25</v>
      </c>
      <c r="C49" s="1">
        <f>[2]POLIS!J4</f>
        <v>2.3658605576209775</v>
      </c>
      <c r="D49" s="20">
        <f t="shared" si="0"/>
        <v>5.0247481526492386E-4</v>
      </c>
    </row>
    <row r="50" spans="2:4">
      <c r="B50" s="22" t="s">
        <v>64</v>
      </c>
      <c r="C50" s="10">
        <f>[2]ACE!$J$4</f>
        <v>2.9985393406140766</v>
      </c>
      <c r="D50" s="20">
        <f t="shared" si="0"/>
        <v>6.3684670526598466E-4</v>
      </c>
    </row>
    <row r="51" spans="2:4">
      <c r="B51" s="7" t="s">
        <v>28</v>
      </c>
      <c r="C51" s="1">
        <f>[2]ATLAS!O47</f>
        <v>1.166303980547319</v>
      </c>
      <c r="D51" s="20">
        <f t="shared" si="0"/>
        <v>2.4770622058873927E-4</v>
      </c>
    </row>
    <row r="52" spans="2:4">
      <c r="B52" s="22" t="s">
        <v>50</v>
      </c>
      <c r="C52" s="9">
        <f>[2]KAVA!$J$4</f>
        <v>2.2574439489738372</v>
      </c>
      <c r="D52" s="20">
        <f t="shared" si="0"/>
        <v>4.7944868414906427E-4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3.6037459940582652E-4</v>
      </c>
    </row>
    <row r="54" spans="2:4">
      <c r="B54" s="22" t="s">
        <v>63</v>
      </c>
      <c r="C54" s="10">
        <f>[2]MEME!$J$4</f>
        <v>1.7641312706028334</v>
      </c>
      <c r="D54" s="20">
        <f t="shared" si="0"/>
        <v>3.7467615386030915E-4</v>
      </c>
    </row>
    <row r="55" spans="2:4">
      <c r="B55" s="22" t="s">
        <v>43</v>
      </c>
      <c r="C55" s="9">
        <f>[2]TRX!$J$4</f>
        <v>1.0135780998444568</v>
      </c>
      <c r="D55" s="20">
        <f t="shared" si="0"/>
        <v>2.1526943624608494E-4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2024-01-16T23:33:52Z</dcterms:modified>
</cp:coreProperties>
</file>