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6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5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</numCache>
            </numRef>
          </val>
        </ser>
        <marker val="1"/>
        <axId val="90023424"/>
        <axId val="90025344"/>
      </lineChart>
      <dateAx>
        <axId val="900234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025344"/>
        <crosses val="autoZero"/>
        <lblOffset val="100"/>
      </dateAx>
      <valAx>
        <axId val="900253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0234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1907.708974014847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0.00363987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0.07940999999999999</v>
      </c>
      <c r="C35" s="50">
        <f>(D35/B35)</f>
        <v/>
      </c>
      <c r="D35" s="23" t="n">
        <v>124.26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0.01455</v>
      </c>
      <c r="C36" s="50">
        <f>(D36/B36)</f>
        <v/>
      </c>
      <c r="D36" s="23" t="n">
        <v>23.3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0.01835</v>
      </c>
      <c r="C40" s="50">
        <f>(D40/B40)</f>
        <v/>
      </c>
      <c r="D40" s="23" t="n">
        <v>33.15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4.025234215882417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5.06812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11.41776082512318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17.61961720186214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1.39368</v>
      </c>
      <c r="C5" s="49">
        <f>(D5/B5)</f>
        <v/>
      </c>
      <c r="D5" s="49" t="n">
        <v>22.9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0.18449</v>
      </c>
      <c r="C10" s="49">
        <f>(D10/B10)</f>
        <v/>
      </c>
      <c r="D10" s="49" t="n">
        <v>3.21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J3" sqref="J3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0.003508219671044184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:S6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320.6224646579664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0.23765</v>
      </c>
      <c r="C11" s="49">
        <f>(D11/B11)</f>
        <v/>
      </c>
      <c r="D11" s="49" t="n">
        <v>70.56</v>
      </c>
      <c r="E11" t="inlineStr">
        <is>
          <t>DCA1</t>
        </is>
      </c>
      <c r="P11" s="49">
        <f>(SUM(P6:P9))</f>
        <v/>
      </c>
    </row>
    <row r="12">
      <c r="B12" s="58" t="n">
        <v>0.06961000000000001</v>
      </c>
      <c r="C12" s="49">
        <f>(D12/B12)</f>
        <v/>
      </c>
      <c r="D12" s="49" t="n">
        <v>20.7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K4" sqref="K4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9" t="n">
        <v>0.08020796644846312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($B$13/5)</f>
        <v/>
      </c>
      <c r="O6" s="49">
        <f>($C$5*Params!K8)</f>
        <v/>
      </c>
      <c r="P6" s="49">
        <f>(O6*N6)</f>
        <v/>
      </c>
    </row>
    <row r="7">
      <c r="N7">
        <f>($B$13/5)</f>
        <v/>
      </c>
      <c r="O7" s="49">
        <f>($C$5*Params!K9)</f>
        <v/>
      </c>
      <c r="P7" s="49">
        <f>(O7*N7)</f>
        <v/>
      </c>
    </row>
    <row r="8">
      <c r="N8">
        <f>($B$13/5)</f>
        <v/>
      </c>
      <c r="O8" s="49">
        <f>($C$5*Params!K10)</f>
        <v/>
      </c>
      <c r="P8" s="49">
        <f>(O8*N8)</f>
        <v/>
      </c>
    </row>
    <row r="9">
      <c r="N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:D6"/>
    </sheetView>
  </sheetViews>
  <sheetFormatPr baseColWidth="10" defaultColWidth="9.140625" defaultRowHeight="15"/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5.875958133197392</v>
      </c>
      <c r="M3" t="inlineStr">
        <is>
          <t>Objectif :</t>
        </is>
      </c>
      <c r="N3">
        <f>(INDEX(N6:N30,MATCH(MAX(O6,O15),O6:O30,0))/0.9)</f>
        <v/>
      </c>
      <c r="O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3.52676</v>
      </c>
      <c r="C5" s="49">
        <f>(D5/B5)</f>
        <v/>
      </c>
      <c r="D5" s="49" t="n">
        <v>20.7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16:O1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topLeftCell="A4"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44.21267819601038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5.991898777254089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0.9161</v>
      </c>
      <c r="C5" s="49">
        <f>(D5/B5)</f>
        <v/>
      </c>
      <c r="D5" s="49" t="n">
        <v>4.89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N7">
        <f>($B$10/5)</f>
        <v/>
      </c>
      <c r="O7" s="49">
        <f>($C$5*Params!K9)</f>
        <v/>
      </c>
      <c r="P7" s="49">
        <f>(O7*N7)</f>
        <v/>
      </c>
    </row>
    <row r="8">
      <c r="N8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2.09992420635079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2.4205</v>
      </c>
      <c r="C5" s="49">
        <f>(D5/B5)</f>
        <v/>
      </c>
      <c r="D5" s="49" t="n">
        <v>5.94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29204.72382574224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0.00030681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0.00528</v>
      </c>
      <c r="C23" s="49">
        <f>(D23/B23)</f>
        <v/>
      </c>
      <c r="D23" s="49" t="n">
        <v>115.23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0.001015</v>
      </c>
      <c r="C24" s="49">
        <f>(D24/B24)</f>
        <v/>
      </c>
      <c r="D24" s="49" t="n">
        <v>23.3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0.00126</v>
      </c>
      <c r="C34" s="49">
        <f>(D34/B34)</f>
        <v/>
      </c>
      <c r="D34" s="49" t="n">
        <v>31.85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6"/>
    </sheetView>
  </sheetViews>
  <sheetFormatPr baseColWidth="10" defaultColWidth="9.140625" defaultRowHeight="15"/>
  <sheetData>
    <row r="3">
      <c r="I3" t="inlineStr">
        <is>
          <t>Actual Price :</t>
        </is>
      </c>
      <c r="J3" s="49" t="n">
        <v>7.10948992111449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0.58243</v>
      </c>
      <c r="C5" s="49">
        <f>(D5/B5)</f>
        <v/>
      </c>
      <c r="D5" s="49" t="n">
        <v>4.2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89.4855893083836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1.254679863537891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0.0001088453436852206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6" sqref="B6:D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12.42578125" bestFit="1" customWidth="1" style="14" min="9" max="9"/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0.9990399563443664</v>
      </c>
      <c r="M3" t="inlineStr">
        <is>
          <t>Objectif :</t>
        </is>
      </c>
      <c r="N3" s="19">
        <f>(INDEX(N6:N32,MATCH(MAX(O6,O14),O6:O32,0))/0.9)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(B16*J3)</f>
        <v/>
      </c>
      <c r="K4" s="4">
        <f>(J4/D16-1)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(B5+B10)</f>
        <v/>
      </c>
      <c r="S5" s="49">
        <f>(T5/R5)</f>
        <v/>
      </c>
      <c r="T5" s="49">
        <f>(D5+D10)</f>
        <v/>
      </c>
    </row>
    <row r="6">
      <c r="B6" s="36" t="n">
        <v>0.20254829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(-B9)</f>
        <v/>
      </c>
      <c r="O6" s="49">
        <f>(C9)</f>
        <v/>
      </c>
      <c r="P6" s="49">
        <f>(O6*N6)</f>
        <v/>
      </c>
      <c r="Q6" t="inlineStr">
        <is>
          <t>Done</t>
        </is>
      </c>
      <c r="R6">
        <f>(B6)</f>
        <v/>
      </c>
      <c r="S6" s="49" t="n">
        <v>0</v>
      </c>
      <c r="T6" s="49">
        <f>(D6)</f>
        <v/>
      </c>
      <c r="U6" s="49">
        <f>(R6*J3)</f>
        <v/>
      </c>
    </row>
    <row r="7">
      <c r="B7" s="19" t="n">
        <v>21.66335</v>
      </c>
      <c r="C7" s="49">
        <f>(D7/B7)</f>
        <v/>
      </c>
      <c r="D7" s="49" t="n">
        <v>23.1</v>
      </c>
      <c r="E7" t="inlineStr">
        <is>
          <t>DCA2</t>
        </is>
      </c>
      <c r="N7" s="19">
        <f>(2*($R$7+N6)/5-N6)</f>
        <v/>
      </c>
      <c r="O7" s="49">
        <f>($S$7*Params!K9)</f>
        <v/>
      </c>
      <c r="P7" s="49">
        <f>(O7*N7)</f>
        <v/>
      </c>
      <c r="R7">
        <f>(B7-N6)</f>
        <v/>
      </c>
      <c r="S7" s="49">
        <f>(T7/R7)</f>
        <v/>
      </c>
      <c r="T7" s="49">
        <f>(D7+0.844922*-N6)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($B$7/5)</f>
        <v/>
      </c>
      <c r="O8" s="49">
        <f>($S$7*Params!K10)</f>
        <v/>
      </c>
      <c r="P8" s="49">
        <f>(O8*N8)</f>
        <v/>
      </c>
      <c r="R8">
        <f>(N6-N6)</f>
        <v/>
      </c>
      <c r="S8" s="49" t="n">
        <v>0</v>
      </c>
      <c r="T8" s="49">
        <f>(0.844922*N6-P6)</f>
        <v/>
      </c>
      <c r="U8" t="inlineStr">
        <is>
          <t>DCA2 1/5</t>
        </is>
      </c>
    </row>
    <row r="9">
      <c r="B9" s="19" t="n">
        <v>-1.08</v>
      </c>
      <c r="C9" s="49">
        <f>(D9/B9)</f>
        <v/>
      </c>
      <c r="D9" s="49" t="n">
        <v>-1.134</v>
      </c>
      <c r="N9" s="19">
        <f>($B$7/5)</f>
        <v/>
      </c>
      <c r="O9" s="49">
        <f>($C$7*Params!K11)</f>
        <v/>
      </c>
      <c r="P9" s="49">
        <f>(O9*N9)</f>
        <v/>
      </c>
      <c r="R9">
        <f>(B8)</f>
        <v/>
      </c>
      <c r="S9" s="49">
        <f>(T9/R9)</f>
        <v/>
      </c>
      <c r="T9" s="49">
        <f>(D8)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>
        <f>(B12+B13)</f>
        <v/>
      </c>
      <c r="S10" s="49" t="n">
        <v>0</v>
      </c>
      <c r="T10" s="49">
        <f>(D12+D13)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>
        <f>(B14+B11)</f>
        <v/>
      </c>
      <c r="S11" s="49" t="n">
        <v>0</v>
      </c>
      <c r="T11" s="49">
        <f>(D14+D11)</f>
        <v/>
      </c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($B$5/5)</f>
        <v/>
      </c>
      <c r="O14" s="49">
        <f>(C10)</f>
        <v/>
      </c>
      <c r="P14" s="49">
        <f>(O14*N14)</f>
        <v/>
      </c>
      <c r="Q14" t="inlineStr">
        <is>
          <t>Done</t>
        </is>
      </c>
      <c r="S14" s="49" t="n"/>
      <c r="T14" s="49" t="n"/>
    </row>
    <row r="15">
      <c r="B15" s="19" t="n"/>
      <c r="F15" t="inlineStr">
        <is>
          <t>Moy</t>
        </is>
      </c>
      <c r="G15" s="49">
        <f>(D16/B16)</f>
        <v/>
      </c>
      <c r="N15" s="19">
        <f>(($B$5+2*$R$11)/5)</f>
        <v/>
      </c>
      <c r="O15" s="49">
        <f>($C$5*Params!K9)</f>
        <v/>
      </c>
      <c r="P15" s="49">
        <f>(O15*N15)</f>
        <v/>
      </c>
      <c r="R15">
        <f>(SUM(R5:R12))</f>
        <v/>
      </c>
      <c r="S15" s="49" t="n"/>
      <c r="T15" s="49">
        <f>(SUM(T5:T12))</f>
        <v/>
      </c>
    </row>
    <row r="16">
      <c r="B16" s="19">
        <f>(SUM(B5:B15))</f>
        <v/>
      </c>
      <c r="D16" s="49">
        <f>(SUM(D5:D15))</f>
        <v/>
      </c>
      <c r="N16" s="19">
        <f>(($B$5+$R$11)/5)</f>
        <v/>
      </c>
      <c r="O16" s="49">
        <f>($C$5*Params!K10)</f>
        <v/>
      </c>
      <c r="P16" s="49">
        <f>(O16*N16)</f>
        <v/>
      </c>
    </row>
    <row r="17">
      <c r="N17" s="19">
        <f>(($B$5+$R$11)/5)</f>
        <v/>
      </c>
      <c r="O17" s="49">
        <f>($C$5*Params!K11)</f>
        <v/>
      </c>
      <c r="P17" s="49">
        <f>(O17*N17)</f>
        <v/>
      </c>
    </row>
    <row r="18"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:C8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13:C14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0.6747396460169381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0"/>
  <sheetViews>
    <sheetView workbookViewId="0">
      <selection activeCell="B7" sqref="B7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1.915516785489589</v>
      </c>
      <c r="M3" t="inlineStr">
        <is>
          <t>Objectif :</t>
        </is>
      </c>
      <c r="N3" s="1">
        <f>(INDEX(N6:N35,MATCH(MAX(O6,O14),O6:O35,0))/0.9)</f>
        <v/>
      </c>
      <c r="O3" s="50">
        <f>(MAX(O14,O6)*0.85)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(B17*J3)</f>
        <v/>
      </c>
      <c r="K4" s="4">
        <f>(J4/D17-1)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(B5+B15)</f>
        <v/>
      </c>
      <c r="S5" s="49">
        <f>(T5/R5)</f>
        <v/>
      </c>
      <c r="T5" s="49">
        <f>(D5+D15)</f>
        <v/>
      </c>
    </row>
    <row r="6">
      <c r="B6" s="1" t="n">
        <v>10.53471</v>
      </c>
      <c r="C6" s="49">
        <f>(D6/B6)</f>
        <v/>
      </c>
      <c r="D6" s="49" t="n">
        <v>20.7</v>
      </c>
      <c r="E6" t="inlineStr">
        <is>
          <t>DCA2</t>
        </is>
      </c>
      <c r="M6" t="inlineStr">
        <is>
          <t>Objectif</t>
        </is>
      </c>
      <c r="N6" s="1">
        <f>(($B$5+$R$11)/5)</f>
        <v/>
      </c>
      <c r="O6" s="49">
        <f>(C15)</f>
        <v/>
      </c>
      <c r="P6" s="49">
        <f>(O6*N6)</f>
        <v/>
      </c>
      <c r="Q6" t="inlineStr">
        <is>
          <t>Done</t>
        </is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(($B$5+2*$R$10)/5)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(B12+B11+B9+B14)</f>
        <v/>
      </c>
      <c r="S10" s="49" t="n">
        <v>0</v>
      </c>
      <c r="T10" s="49">
        <f>(D12+D11+D9+D14)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C16" s="49" t="n"/>
      <c r="D16" s="49" t="n"/>
      <c r="F16" t="inlineStr">
        <is>
          <t>Moy</t>
        </is>
      </c>
      <c r="G16">
        <f>(D17/B17)</f>
        <v/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>
        <f>(SUM(B5:B16))</f>
        <v/>
      </c>
      <c r="C17" s="49" t="n"/>
      <c r="D17" s="49">
        <f>(SUM(D5:D16))</f>
        <v/>
      </c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O18" s="49" t="n"/>
      <c r="P18" s="49" t="n"/>
      <c r="S18" s="49" t="n"/>
      <c r="T18" s="49" t="n"/>
    </row>
    <row r="19">
      <c r="O19" s="49" t="n"/>
      <c r="P19" s="49">
        <f>(SUM(P14:P17))</f>
        <v/>
      </c>
      <c r="S19" s="49" t="n"/>
      <c r="T19" s="49" t="n"/>
    </row>
    <row r="20">
      <c r="R20" s="1">
        <f>(SUM(R5:R19))</f>
        <v/>
      </c>
      <c r="S20" s="49" t="n"/>
      <c r="T20" s="49">
        <f>(SUM(T5:T19))</f>
        <v/>
      </c>
    </row>
  </sheetData>
  <conditionalFormatting sqref="C5:C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4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:S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1.025388411463233e-05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O7" sqref="O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22.43208532634426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3.58402</v>
      </c>
      <c r="C17" s="49">
        <f>(D17/B17)</f>
        <v/>
      </c>
      <c r="D17" s="49" t="n">
        <v>63.99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1.10357</v>
      </c>
      <c r="C19" s="49">
        <f>(D19/B19)</f>
        <v/>
      </c>
      <c r="D19" s="49" t="n">
        <v>20.7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0.0661728424580027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2"/>
  <sheetViews>
    <sheetView topLeftCell="A190" zoomScale="85" zoomScaleNormal="85" workbookViewId="0">
      <selection activeCell="V38" sqref="V38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>
        <f>(C221)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5" sqref="N5:P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5.505538305577239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0.85972</v>
      </c>
      <c r="C5" s="49">
        <f>(D5/B5)</f>
        <v/>
      </c>
      <c r="D5" s="49" t="n">
        <v>5.28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t="n">
        <v>0.470993054830077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0.1379295870135795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0.8058778023885544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0.003884543968769585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P13" sqref="P13"/>
    </sheetView>
  </sheetViews>
  <sheetFormatPr baseColWidth="10" defaultColWidth="9.140625" defaultRowHeight="15"/>
  <sheetData>
    <row r="4"/>
    <row r="5"/>
    <row r="6"/>
    <row r="7"/>
    <row r="8">
      <c r="F8" t="inlineStr">
        <is>
          <t>0.06</t>
        </is>
      </c>
      <c r="K8" t="inlineStr">
        <is>
          <t>1.3</t>
        </is>
      </c>
      <c r="L8" t="inlineStr">
        <is>
          <t>0.2</t>
        </is>
      </c>
      <c r="N8">
        <f>(L8*(K8-1))</f>
        <v/>
      </c>
    </row>
    <row r="9">
      <c r="K9" t="inlineStr">
        <is>
          <t>1.6</t>
        </is>
      </c>
      <c r="L9" t="inlineStr">
        <is>
          <t>0.2</t>
        </is>
      </c>
      <c r="N9">
        <f>(L9*(K9-1))</f>
        <v/>
      </c>
    </row>
    <row r="10">
      <c r="K10" t="inlineStr">
        <is>
          <t>2.2</t>
        </is>
      </c>
      <c r="L10" t="inlineStr">
        <is>
          <t>0.2</t>
        </is>
      </c>
      <c r="N10">
        <f>(L10*(K10-1))</f>
        <v/>
      </c>
    </row>
    <row r="11">
      <c r="K11" t="inlineStr">
        <is>
          <t>4</t>
        </is>
      </c>
      <c r="L11" t="inlineStr">
        <is>
          <t>0.2</t>
        </is>
      </c>
      <c r="N11">
        <f>(L11*(K11-1))</f>
        <v/>
      </c>
    </row>
    <row r="12">
      <c r="K12" t="inlineStr">
        <is>
          <t>8</t>
        </is>
      </c>
      <c r="L12" t="inlineStr">
        <is>
          <t>0.2</t>
        </is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inlineStr">
        <is>
          <t>1.5</t>
        </is>
      </c>
      <c r="L15" t="inlineStr">
        <is>
          <t>0.2</t>
        </is>
      </c>
      <c r="N15">
        <f>(L15*(K15-1))</f>
        <v/>
      </c>
    </row>
    <row r="16">
      <c r="K16" t="inlineStr">
        <is>
          <t>2</t>
        </is>
      </c>
      <c r="L16" t="inlineStr">
        <is>
          <t>0.2</t>
        </is>
      </c>
      <c r="N16">
        <f>(L16*(K16-1))</f>
        <v/>
      </c>
    </row>
    <row r="17">
      <c r="K17" t="inlineStr">
        <is>
          <t>4</t>
        </is>
      </c>
      <c r="L17" t="inlineStr">
        <is>
          <t>0.2</t>
        </is>
      </c>
      <c r="N17">
        <f>(L17*(K17-1))</f>
        <v/>
      </c>
    </row>
    <row r="18">
      <c r="K18" t="inlineStr">
        <is>
          <t>8</t>
        </is>
      </c>
      <c r="L18" t="inlineStr">
        <is>
          <t>0.2</t>
        </is>
      </c>
      <c r="N18">
        <f>(L18*(K18-1))</f>
        <v/>
      </c>
    </row>
    <row r="19">
      <c r="K19" t="inlineStr">
        <is>
          <t>16</t>
        </is>
      </c>
      <c r="L19" t="inlineStr">
        <is>
          <t>0.2</t>
        </is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inlineStr">
        <is>
          <t>1.3</t>
        </is>
      </c>
      <c r="L22" t="inlineStr">
        <is>
          <t>0.1</t>
        </is>
      </c>
      <c r="N22">
        <f>(L22*(K22-1))</f>
        <v/>
      </c>
    </row>
    <row r="23">
      <c r="K23" t="inlineStr">
        <is>
          <t>1.6</t>
        </is>
      </c>
      <c r="L23" t="inlineStr">
        <is>
          <t>0.2</t>
        </is>
      </c>
      <c r="N23">
        <f>(L23*(K23-1))</f>
        <v/>
      </c>
    </row>
    <row r="24">
      <c r="K24" t="inlineStr">
        <is>
          <t>2.2</t>
        </is>
      </c>
      <c r="L24" t="inlineStr">
        <is>
          <t>0.25</t>
        </is>
      </c>
      <c r="N24">
        <f>(L24*(K24-1))</f>
        <v/>
      </c>
    </row>
    <row r="25">
      <c r="K25" t="inlineStr">
        <is>
          <t>4</t>
        </is>
      </c>
      <c r="L25" t="inlineStr">
        <is>
          <t>0.25</t>
        </is>
      </c>
      <c r="N25">
        <f>(L25*(K25-1))</f>
        <v/>
      </c>
    </row>
    <row r="26">
      <c r="K26" t="inlineStr">
        <is>
          <t>8</t>
        </is>
      </c>
      <c r="L26" t="inlineStr">
        <is>
          <t>0.2</t>
        </is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0.2009254129451184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497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0.002922021602252303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G12" sqref="G12"/>
    </sheetView>
  </sheetViews>
  <sheetFormatPr baseColWidth="10" defaultColWidth="9.140625" defaultRowHeight="15"/>
  <cols>
    <col width="12.42578125" bestFit="1" customWidth="1" style="14" min="9" max="9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0.4059370174800528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65.41445</v>
      </c>
      <c r="C7" s="49">
        <f>(D7/B7)</f>
        <v/>
      </c>
      <c r="D7" s="49" t="n">
        <v>22.7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0.1830089089381639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2023-04-28T10:14:58Z</dcterms:modified>
  <cp:lastModifiedBy>Tiko</cp:lastModifiedBy>
</cp:coreProperties>
</file>