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30" l="1"/>
  <c r="T2"/>
  <c r="C25" i="2" l="1"/>
  <c r="C29" i="1" l="1"/>
  <c r="C4"/>
  <c r="C38"/>
  <c r="C28"/>
  <c r="Q2" l="1"/>
  <c r="C44" l="1"/>
  <c r="C43" l="1"/>
  <c r="C46" l="1"/>
  <c r="C45"/>
  <c r="C25"/>
  <c r="C17"/>
  <c r="C49" l="1"/>
  <c r="C40" l="1"/>
  <c r="C41" l="1"/>
  <c r="C19"/>
  <c r="C35"/>
  <c r="C15"/>
  <c r="C18"/>
  <c r="C32"/>
  <c r="C33" l="1"/>
  <c r="C50"/>
  <c r="C22"/>
  <c r="C24"/>
  <c r="C37"/>
  <c r="C42"/>
  <c r="C47"/>
  <c r="C23"/>
  <c r="C14" l="1"/>
  <c r="C34"/>
  <c r="C39"/>
  <c r="C36"/>
  <c r="C20" l="1"/>
  <c r="C48" l="1"/>
  <c r="C31" l="1"/>
  <c r="C26" l="1"/>
  <c r="C27"/>
  <c r="C21" l="1"/>
  <c r="C13"/>
  <c r="C12" l="1"/>
  <c r="C16" l="1"/>
  <c r="C7" l="1"/>
  <c r="D16" s="1"/>
  <c r="D38" l="1"/>
  <c r="D31"/>
  <c r="D18"/>
  <c r="N9"/>
  <c r="D46"/>
  <c r="D21"/>
  <c r="D7"/>
  <c r="E7" s="1"/>
  <c r="M8"/>
  <c r="D26"/>
  <c r="D19"/>
  <c r="D22"/>
  <c r="D27"/>
  <c r="D40"/>
  <c r="D13"/>
  <c r="D34"/>
  <c r="D39"/>
  <c r="D41"/>
  <c r="D43"/>
  <c r="D36"/>
  <c r="D32"/>
  <c r="D24"/>
  <c r="D44"/>
  <c r="D23"/>
  <c r="D28"/>
  <c r="D30"/>
  <c r="D48"/>
  <c r="D47"/>
  <c r="D15"/>
  <c r="D17"/>
  <c r="D33"/>
  <c r="N8"/>
  <c r="Q3"/>
  <c r="D37"/>
  <c r="D50"/>
  <c r="D12"/>
  <c r="D14"/>
  <c r="D42"/>
  <c r="D45"/>
  <c r="D49"/>
  <c r="D25"/>
  <c r="D20"/>
  <c r="M9"/>
  <c r="D29"/>
  <c r="D35"/>
  <c r="N10" l="1"/>
  <c r="M10"/>
  <c r="N11" l="1"/>
  <c r="M11"/>
  <c r="N12" l="1"/>
  <c r="M12"/>
  <c r="M13" l="1"/>
  <c r="N13"/>
  <c r="M14" l="1"/>
  <c r="N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M26" l="1"/>
  <c r="N26"/>
  <c r="N27" l="1"/>
  <c r="M27"/>
  <c r="N28" l="1"/>
  <c r="M28"/>
  <c r="N29" l="1"/>
  <c r="M29"/>
  <c r="N30" l="1"/>
  <c r="M30"/>
  <c r="M31" l="1"/>
  <c r="N31"/>
  <c r="M32" l="1"/>
  <c r="N32"/>
  <c r="M33" l="1"/>
  <c r="N33"/>
  <c r="M34" l="1"/>
  <c r="N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<sst xmlns="http://schemas.openxmlformats.org/spreadsheetml/2006/main" count="97" uniqueCount="60">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</sst>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849.94024500808382</c:v>
                </c:pt>
                <c:pt idx="1">
                  <c:v>760.93107337231913</c:v>
                </c:pt>
                <c:pt idx="2">
                  <c:v>165.00540288023672</c:v>
                </c:pt>
                <c:pt idx="3">
                  <c:v>593.31081903553695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849.94024500808382</v>
          </cell>
        </row>
      </sheetData>
      <sheetData sheetId="1">
        <row r="4">
          <cell r="J4">
            <v>760.93107337231913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0.75733789432026155</v>
          </cell>
        </row>
      </sheetData>
      <sheetData sheetId="4">
        <row r="46">
          <cell r="M46">
            <v>70.349999999999994</v>
          </cell>
          <cell r="O46">
            <v>1.0531906113626146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26.800473778413689</v>
          </cell>
        </row>
      </sheetData>
      <sheetData sheetId="8">
        <row r="4">
          <cell r="J4">
            <v>6.1045420295227704</v>
          </cell>
        </row>
      </sheetData>
      <sheetData sheetId="9">
        <row r="4">
          <cell r="J4">
            <v>13.582778381719805</v>
          </cell>
        </row>
      </sheetData>
      <sheetData sheetId="10">
        <row r="4">
          <cell r="J4">
            <v>8.7142910449197721</v>
          </cell>
        </row>
      </sheetData>
      <sheetData sheetId="11">
        <row r="4">
          <cell r="J4">
            <v>27.490181751769313</v>
          </cell>
        </row>
      </sheetData>
      <sheetData sheetId="12">
        <row r="4">
          <cell r="J4">
            <v>1.8844015206624385</v>
          </cell>
        </row>
      </sheetData>
      <sheetData sheetId="13">
        <row r="4">
          <cell r="J4">
            <v>128.71759685595433</v>
          </cell>
        </row>
      </sheetData>
      <sheetData sheetId="14">
        <row r="4">
          <cell r="J4">
            <v>3.8549156680378283</v>
          </cell>
        </row>
      </sheetData>
      <sheetData sheetId="15">
        <row r="4">
          <cell r="J4">
            <v>26.584160907352704</v>
          </cell>
        </row>
      </sheetData>
      <sheetData sheetId="16">
        <row r="4">
          <cell r="J4">
            <v>3.1591766997558102</v>
          </cell>
        </row>
      </sheetData>
      <sheetData sheetId="17">
        <row r="4">
          <cell r="J4">
            <v>6.2188503901414682</v>
          </cell>
        </row>
      </sheetData>
      <sheetData sheetId="18">
        <row r="4">
          <cell r="J4">
            <v>7.4081600309161937</v>
          </cell>
        </row>
      </sheetData>
      <sheetData sheetId="19">
        <row r="4">
          <cell r="J4">
            <v>7.448638860724488</v>
          </cell>
        </row>
      </sheetData>
      <sheetData sheetId="20">
        <row r="4">
          <cell r="J4">
            <v>10.583379609674889</v>
          </cell>
        </row>
      </sheetData>
      <sheetData sheetId="21">
        <row r="4">
          <cell r="J4">
            <v>1.0716399794528073</v>
          </cell>
        </row>
      </sheetData>
      <sheetData sheetId="22">
        <row r="4">
          <cell r="J4">
            <v>21.516432877660314</v>
          </cell>
        </row>
      </sheetData>
      <sheetData sheetId="23">
        <row r="4">
          <cell r="J4">
            <v>26.626519813414237</v>
          </cell>
        </row>
      </sheetData>
      <sheetData sheetId="24">
        <row r="4">
          <cell r="J4">
            <v>21.393857684319567</v>
          </cell>
        </row>
      </sheetData>
      <sheetData sheetId="25">
        <row r="4">
          <cell r="J4">
            <v>24.387342324837512</v>
          </cell>
        </row>
      </sheetData>
      <sheetData sheetId="26">
        <row r="4">
          <cell r="J4">
            <v>3.5887124134457018</v>
          </cell>
        </row>
      </sheetData>
      <sheetData sheetId="27">
        <row r="4">
          <cell r="J4">
            <v>165.00540288023672</v>
          </cell>
        </row>
      </sheetData>
      <sheetData sheetId="28">
        <row r="4">
          <cell r="J4">
            <v>0.7083404804311485</v>
          </cell>
        </row>
      </sheetData>
      <sheetData sheetId="29">
        <row r="4">
          <cell r="J4">
            <v>7.8222319151305522</v>
          </cell>
        </row>
      </sheetData>
      <sheetData sheetId="30">
        <row r="4">
          <cell r="J4">
            <v>17.506465111027502</v>
          </cell>
        </row>
      </sheetData>
      <sheetData sheetId="31">
        <row r="4">
          <cell r="J4">
            <v>3.7353455007031311</v>
          </cell>
        </row>
      </sheetData>
      <sheetData sheetId="32">
        <row r="4">
          <cell r="J4">
            <v>2.0314331983227847</v>
          </cell>
        </row>
      </sheetData>
      <sheetData sheetId="33">
        <row r="4">
          <cell r="J4">
            <v>1.2602298223216413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16" sqref="C1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13.11+0.43</f>
        <v>13.54</v>
      </c>
      <c r="J2" t="s">
        <v>6</v>
      </c>
      <c r="K2" s="9">
        <v>16.47</v>
      </c>
      <c r="M2" t="s">
        <v>7</v>
      </c>
      <c r="N2" s="9">
        <f>15.33-2.69</f>
        <v>12.64</v>
      </c>
      <c r="P2" t="s">
        <v>8</v>
      </c>
      <c r="Q2" s="10">
        <f>N2+K2+H2</f>
        <v>42.65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1.78441867551455E-2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2390.1341420169547</v>
      </c>
      <c r="D7" s="20">
        <f>(C7*[1]Feuil1!$K$2-C4)/C4</f>
        <v>-9.1469478180689762E-2</v>
      </c>
      <c r="E7" s="31">
        <f>C7-C7/(1+D7)</f>
        <v>-240.63508875227626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849.94024500808382</v>
      </c>
    </row>
    <row r="9" spans="2:20">
      <c r="M9" s="17" t="str">
        <f>IF(C13&gt;C7*[2]Params!F8,B13,"Others")</f>
        <v>BTC</v>
      </c>
      <c r="N9" s="18">
        <f>IF(C13&gt;C7*0.1,C13,C7)</f>
        <v>760.93107337231913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165.00540288023672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593.31081903553695</v>
      </c>
    </row>
    <row r="12" spans="2:20">
      <c r="B12" s="7" t="s">
        <v>19</v>
      </c>
      <c r="C12" s="1">
        <f>[2]ETH!J4</f>
        <v>849.94024500808382</v>
      </c>
      <c r="D12" s="20">
        <f>C12/$C$7</f>
        <v>0.35560357473946946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760.93107337231913</v>
      </c>
      <c r="D13" s="20">
        <f t="shared" ref="D13:D50" si="0">C13/$C$7</f>
        <v>0.3183633336705507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165.00540288023672</v>
      </c>
      <c r="D14" s="20">
        <f t="shared" si="0"/>
        <v>6.9036042780843312E-2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128.71759685595433</v>
      </c>
      <c r="D15" s="20">
        <f t="shared" si="0"/>
        <v>5.3853712472946742E-2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70.349999999999994</v>
      </c>
      <c r="D16" s="20">
        <f t="shared" si="0"/>
        <v>2.9433494448405297E-2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2.8931430577217154E-2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27.490181751769313</v>
      </c>
      <c r="D18" s="20">
        <f>C18/$C$7</f>
        <v>1.1501522558299285E-2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26.626519813414237</v>
      </c>
      <c r="D19" s="20">
        <f>C19/$C$7</f>
        <v>1.1140178011492276E-2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26.584160907352704</v>
      </c>
      <c r="D20" s="20">
        <f t="shared" si="0"/>
        <v>1.1122455614528487E-2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26.800473778413689</v>
      </c>
      <c r="D21" s="20">
        <f t="shared" si="0"/>
        <v>1.1212958012389071E-2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38</v>
      </c>
      <c r="C22" s="9">
        <f>[2]NEAR!$J$4</f>
        <v>24.387342324837512</v>
      </c>
      <c r="D22" s="20">
        <f t="shared" si="0"/>
        <v>1.0203336246332118E-2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21.516432877660314</v>
      </c>
      <c r="D23" s="20">
        <f t="shared" si="0"/>
        <v>9.002186320598439E-3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21.393857684319567</v>
      </c>
      <c r="D24" s="20">
        <f t="shared" si="0"/>
        <v>8.9509025071981951E-3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13</v>
      </c>
      <c r="D25" s="20">
        <f t="shared" si="0"/>
        <v>5.4390252712049596E-3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17.506465111027502</v>
      </c>
      <c r="D26" s="20">
        <f t="shared" si="0"/>
        <v>7.3244697037189634E-3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13.582778381719805</v>
      </c>
      <c r="D27" s="20">
        <f t="shared" si="0"/>
        <v>5.6828519131808019E-3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6.8908266320573596E-3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7</v>
      </c>
      <c r="C29" s="1">
        <f>$N$2</f>
        <v>12.64</v>
      </c>
      <c r="D29" s="20">
        <f t="shared" si="0"/>
        <v>5.2884061098485147E-3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5</v>
      </c>
      <c r="C30" s="1">
        <f>H$2</f>
        <v>13.54</v>
      </c>
      <c r="D30" s="20">
        <f t="shared" si="0"/>
        <v>5.6649540132396262E-3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10.583379609674889</v>
      </c>
      <c r="D31" s="20">
        <f t="shared" si="0"/>
        <v>4.4279437809059234E-3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8.7142910449197721</v>
      </c>
      <c r="D32" s="20">
        <f t="shared" si="0"/>
        <v>3.6459422472272089E-3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7.8222319151305522</v>
      </c>
      <c r="D33" s="20">
        <f t="shared" si="0"/>
        <v>3.2727166972016187E-3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7.448638860724488</v>
      </c>
      <c r="D34" s="20">
        <f t="shared" si="0"/>
        <v>3.1164103845815238E-3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7.4081600309161937</v>
      </c>
      <c r="D35" s="20">
        <f t="shared" si="0"/>
        <v>3.0994745862525917E-3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6.1045420295227704</v>
      </c>
      <c r="D36" s="20">
        <f t="shared" si="0"/>
        <v>2.5540583359774738E-3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6.2188503901414682</v>
      </c>
      <c r="D37" s="20">
        <f t="shared" si="0"/>
        <v>2.6018834176786357E-3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2.2592874203466754E-3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3.8549156680378283</v>
      </c>
      <c r="D39" s="20">
        <f t="shared" si="0"/>
        <v>1.6128449028324381E-3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3.7353455007031311</v>
      </c>
      <c r="D40" s="20">
        <f t="shared" si="0"/>
        <v>1.562818351923544E-3</v>
      </c>
    </row>
    <row r="41" spans="2:14">
      <c r="B41" s="22" t="s">
        <v>56</v>
      </c>
      <c r="C41" s="9">
        <f>[2]SHIB!$J$4</f>
        <v>3.5887124134457018</v>
      </c>
      <c r="D41" s="20">
        <f t="shared" si="0"/>
        <v>1.5014690390629318E-3</v>
      </c>
    </row>
    <row r="42" spans="2:14">
      <c r="B42" s="22" t="s">
        <v>33</v>
      </c>
      <c r="C42" s="1">
        <f>[2]EGLD!$J$4</f>
        <v>3.1591766997558102</v>
      </c>
      <c r="D42" s="20">
        <f t="shared" si="0"/>
        <v>1.3217570697056718E-3</v>
      </c>
    </row>
    <row r="43" spans="2:14">
      <c r="B43" s="22" t="s">
        <v>50</v>
      </c>
      <c r="C43" s="9">
        <f>[2]KAVA!$J$4</f>
        <v>2.0314331983227847</v>
      </c>
      <c r="D43" s="20">
        <f t="shared" si="0"/>
        <v>8.499243463417186E-4</v>
      </c>
    </row>
    <row r="44" spans="2:14">
      <c r="B44" s="22" t="s">
        <v>36</v>
      </c>
      <c r="C44" s="9">
        <f>[2]AMP!$J$4</f>
        <v>1.8844015206624385</v>
      </c>
      <c r="D44" s="20">
        <f t="shared" si="0"/>
        <v>7.8840826861385055E-4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7.0991563618606453E-4</v>
      </c>
    </row>
    <row r="46" spans="2:14">
      <c r="B46" s="22" t="s">
        <v>40</v>
      </c>
      <c r="C46" s="9">
        <f>[2]SHPING!$J$4</f>
        <v>1.2602298223216413</v>
      </c>
      <c r="D46" s="20">
        <f t="shared" si="0"/>
        <v>5.2726321931796487E-4</v>
      </c>
    </row>
    <row r="47" spans="2:14">
      <c r="B47" s="22" t="s">
        <v>23</v>
      </c>
      <c r="C47" s="9">
        <f>[2]LUNA!J4</f>
        <v>1.0716399794528073</v>
      </c>
      <c r="D47" s="20">
        <f t="shared" si="0"/>
        <v>4.4835976383672175E-4</v>
      </c>
    </row>
    <row r="48" spans="2:14">
      <c r="B48" s="7" t="s">
        <v>28</v>
      </c>
      <c r="C48" s="1">
        <f>[2]ATLAS!O46</f>
        <v>1.0531906113626146</v>
      </c>
      <c r="D48" s="20">
        <f t="shared" si="0"/>
        <v>4.4064079619977398E-4</v>
      </c>
    </row>
    <row r="49" spans="2:4">
      <c r="B49" s="7" t="s">
        <v>25</v>
      </c>
      <c r="C49" s="1">
        <f>[2]POLIS!J4</f>
        <v>0.75733789432026155</v>
      </c>
      <c r="D49" s="20">
        <f t="shared" si="0"/>
        <v>3.1685999584992722E-4</v>
      </c>
    </row>
    <row r="50" spans="2:4">
      <c r="B50" s="22" t="s">
        <v>43</v>
      </c>
      <c r="C50" s="9">
        <f>[2]TRX!$J$4</f>
        <v>0.7083404804311485</v>
      </c>
      <c r="D50" s="20">
        <f t="shared" si="0"/>
        <v>2.9636013643711374E-4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D31" sqref="D3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2023-08-24T22:52:57Z</dcterms:modified>
</cp:coreProperties>
</file>