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C49"/>
  <c r="H2"/>
  <c r="K2"/>
  <c r="C48"/>
  <c r="T2"/>
  <c r="C27" i="2"/>
  <c r="Q2" i="1" l="1"/>
  <c r="C27"/>
  <c r="C14" l="1"/>
  <c r="C4"/>
  <c r="C36"/>
  <c r="C21"/>
  <c r="C44" l="1"/>
  <c r="C47" l="1"/>
  <c r="C46" l="1"/>
  <c r="C51"/>
  <c r="C17"/>
  <c r="C19"/>
  <c r="C45" l="1"/>
  <c r="C34" l="1"/>
  <c r="C33" l="1"/>
  <c r="C40" l="1"/>
  <c r="C52" l="1"/>
  <c r="C30" l="1"/>
  <c r="C31"/>
  <c r="C41" l="1"/>
  <c r="C42" l="1"/>
  <c r="C29" l="1"/>
  <c r="C50" l="1"/>
  <c r="C39" l="1"/>
  <c r="C32" l="1"/>
  <c r="C38"/>
  <c r="C35"/>
  <c r="C22" l="1"/>
  <c r="C20"/>
  <c r="C23" l="1"/>
  <c r="C26" l="1"/>
  <c r="C43" l="1"/>
  <c r="C16" l="1"/>
  <c r="C15" l="1"/>
  <c r="C13"/>
  <c r="C12" l="1"/>
  <c r="C28" l="1"/>
  <c r="C18" l="1"/>
  <c r="C37" l="1"/>
  <c r="C24" l="1"/>
  <c r="C25" l="1"/>
  <c r="C7" s="1"/>
  <c r="D52" s="1"/>
  <c r="D25" l="1"/>
  <c r="D14"/>
  <c r="D38"/>
  <c r="D23"/>
  <c r="D15"/>
  <c r="D13"/>
  <c r="D26"/>
  <c r="D7"/>
  <c r="E7" s="1"/>
  <c r="D30"/>
  <c r="D33"/>
  <c r="D22"/>
  <c r="D46"/>
  <c r="D44"/>
  <c r="D35"/>
  <c r="D31"/>
  <c r="D49"/>
  <c r="D47"/>
  <c r="D20"/>
  <c r="D21"/>
  <c r="N8"/>
  <c r="D40"/>
  <c r="D45"/>
  <c r="D12"/>
  <c r="D19"/>
  <c r="M8"/>
  <c r="D43"/>
  <c r="D41"/>
  <c r="D34"/>
  <c r="Q3"/>
  <c r="D37"/>
  <c r="D18"/>
  <c r="D17"/>
  <c r="D24"/>
  <c r="D51"/>
  <c r="D28"/>
  <c r="M9"/>
  <c r="D42"/>
  <c r="D48"/>
  <c r="D50"/>
  <c r="D16"/>
  <c r="D39"/>
  <c r="D36"/>
  <c r="N9"/>
  <c r="D29"/>
  <c r="D32"/>
  <c r="D27"/>
  <c r="M10" l="1"/>
  <c r="N10"/>
  <c r="N11" l="1"/>
  <c r="M11"/>
  <c r="N12" s="1"/>
  <c r="M12" l="1"/>
  <c r="N13" l="1"/>
  <c r="M13"/>
  <c r="M14" l="1"/>
  <c r="N14"/>
  <c r="N15" l="1"/>
  <c r="M15"/>
  <c r="N16" l="1"/>
  <c r="M16"/>
  <c r="M17" l="1"/>
  <c r="N17"/>
  <c r="N18" l="1"/>
  <c r="M18"/>
  <c r="N19" l="1"/>
  <c r="M19"/>
  <c r="N20" l="1"/>
  <c r="M20"/>
  <c r="N21" l="1"/>
  <c r="M21"/>
  <c r="N22" l="1"/>
  <c r="M22"/>
  <c r="N23" l="1"/>
  <c r="M23"/>
  <c r="N24" l="1"/>
  <c r="M24"/>
  <c r="M25" l="1"/>
  <c r="N25"/>
  <c r="N26" l="1"/>
  <c r="M26"/>
  <c r="N27" l="1"/>
  <c r="M27"/>
  <c r="N28" l="1"/>
  <c r="M28"/>
  <c r="N29" l="1"/>
  <c r="M29"/>
  <c r="N30" l="1"/>
  <c r="M30"/>
  <c r="N31" l="1"/>
  <c r="M31"/>
  <c r="N32" l="1"/>
  <c r="M32"/>
  <c r="N33" l="1"/>
  <c r="M33"/>
  <c r="M34" l="1"/>
  <c r="N34"/>
  <c r="M35" l="1"/>
  <c r="N35"/>
  <c r="N36" l="1"/>
  <c r="M36"/>
  <c r="M37" l="1"/>
  <c r="N37"/>
  <c r="N38" l="1"/>
  <c r="M38"/>
  <c r="M39" l="1"/>
  <c r="N39"/>
  <c r="M40" l="1"/>
  <c r="N40"/>
  <c r="N41" l="1"/>
  <c r="M41"/>
  <c r="M42" l="1"/>
  <c r="N42"/>
</calcChain>
</file>

<file path=xl/sharedStrings.xml><?xml version="1.0" encoding="utf-8"?>
<sst xmlns="http://schemas.openxmlformats.org/spreadsheetml/2006/main" count="104" uniqueCount="64">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</sst>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1263.0542577687215</c:v>
                </c:pt>
                <c:pt idx="1">
                  <c:v>1222.9497849379229</c:v>
                </c:pt>
                <c:pt idx="2">
                  <c:v>352.99</c:v>
                </c:pt>
                <c:pt idx="3">
                  <c:v>279.8810000880311</c:v>
                </c:pt>
                <c:pt idx="4">
                  <c:v>1056.7948708186073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1263.0542577687215</v>
          </cell>
        </row>
      </sheetData>
      <sheetData sheetId="1">
        <row r="4">
          <cell r="J4">
            <v>1222.9497849379229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3.1228189007330815</v>
          </cell>
        </row>
      </sheetData>
      <sheetData sheetId="4">
        <row r="47">
          <cell r="M47">
            <v>117.75</v>
          </cell>
          <cell r="O47">
            <v>1.7337457759524142</v>
          </cell>
        </row>
      </sheetData>
      <sheetData sheetId="5">
        <row r="4">
          <cell r="C4">
            <v>-140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42.670000074456084</v>
          </cell>
        </row>
      </sheetData>
      <sheetData sheetId="8">
        <row r="4">
          <cell r="J4">
            <v>12.47665484072162</v>
          </cell>
        </row>
      </sheetData>
      <sheetData sheetId="9">
        <row r="4">
          <cell r="J4">
            <v>23.240127307284506</v>
          </cell>
        </row>
      </sheetData>
      <sheetData sheetId="10">
        <row r="4">
          <cell r="J4">
            <v>13.87426214041316</v>
          </cell>
        </row>
      </sheetData>
      <sheetData sheetId="11">
        <row r="4">
          <cell r="J4">
            <v>56.676100516546953</v>
          </cell>
        </row>
      </sheetData>
      <sheetData sheetId="12">
        <row r="4">
          <cell r="J4">
            <v>3.6840783387572116</v>
          </cell>
        </row>
      </sheetData>
      <sheetData sheetId="13">
        <row r="4">
          <cell r="J4">
            <v>171.93483562378319</v>
          </cell>
        </row>
      </sheetData>
      <sheetData sheetId="14">
        <row r="4">
          <cell r="J4">
            <v>5.8455746881298944</v>
          </cell>
        </row>
      </sheetData>
      <sheetData sheetId="15">
        <row r="4">
          <cell r="J4">
            <v>40.10790054204125</v>
          </cell>
        </row>
      </sheetData>
      <sheetData sheetId="16">
        <row r="4">
          <cell r="J4">
            <v>6.2312369846816065</v>
          </cell>
        </row>
      </sheetData>
      <sheetData sheetId="17">
        <row r="4">
          <cell r="J4">
            <v>10.55147023066688</v>
          </cell>
        </row>
      </sheetData>
      <sheetData sheetId="18">
        <row r="4">
          <cell r="J4">
            <v>11.99831780694244</v>
          </cell>
        </row>
      </sheetData>
      <sheetData sheetId="19">
        <row r="4">
          <cell r="J4">
            <v>7.8707671432515713</v>
          </cell>
        </row>
      </sheetData>
      <sheetData sheetId="20">
        <row r="4">
          <cell r="J4">
            <v>11.928935654554589</v>
          </cell>
        </row>
      </sheetData>
      <sheetData sheetId="21">
        <row r="4">
          <cell r="J4">
            <v>4.0331600431057479</v>
          </cell>
        </row>
      </sheetData>
      <sheetData sheetId="22">
        <row r="4">
          <cell r="J4">
            <v>21.121210338646989</v>
          </cell>
        </row>
      </sheetData>
      <sheetData sheetId="23">
        <row r="4">
          <cell r="J4">
            <v>47.647447871918033</v>
          </cell>
        </row>
      </sheetData>
      <sheetData sheetId="24">
        <row r="4">
          <cell r="J4">
            <v>2.0722370945446924</v>
          </cell>
        </row>
      </sheetData>
      <sheetData sheetId="25">
        <row r="4">
          <cell r="J4">
            <v>41.980183251605119</v>
          </cell>
        </row>
      </sheetData>
      <sheetData sheetId="26">
        <row r="4">
          <cell r="J4">
            <v>45.875962234975013</v>
          </cell>
        </row>
      </sheetData>
      <sheetData sheetId="27">
        <row r="4">
          <cell r="J4">
            <v>2.287121018660728</v>
          </cell>
        </row>
      </sheetData>
      <sheetData sheetId="28">
        <row r="4">
          <cell r="J4">
            <v>4.5830798019115928</v>
          </cell>
        </row>
      </sheetData>
      <sheetData sheetId="29">
        <row r="4">
          <cell r="J4">
            <v>279.8810000880311</v>
          </cell>
        </row>
      </sheetData>
      <sheetData sheetId="30">
        <row r="4">
          <cell r="J4">
            <v>0.96126532128749453</v>
          </cell>
        </row>
      </sheetData>
      <sheetData sheetId="31">
        <row r="4">
          <cell r="J4">
            <v>12.766797244176697</v>
          </cell>
        </row>
      </sheetData>
      <sheetData sheetId="32">
        <row r="4">
          <cell r="J4">
            <v>19.152112603659386</v>
          </cell>
        </row>
      </sheetData>
      <sheetData sheetId="33">
        <row r="4">
          <cell r="J4">
            <v>4.37637410821619</v>
          </cell>
        </row>
      </sheetData>
      <sheetData sheetId="34">
        <row r="4">
          <cell r="J4">
            <v>2.3776891264657389</v>
          </cell>
        </row>
      </sheetData>
      <sheetData sheetId="35">
        <row r="4">
          <cell r="J4">
            <v>2.8066105905173218</v>
          </cell>
        </row>
      </sheetData>
      <sheetData sheetId="36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2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40</f>
        <v>40</v>
      </c>
      <c r="J2" t="s">
        <v>6</v>
      </c>
      <c r="K2" s="9">
        <f>10.78+37.53</f>
        <v>48.31</v>
      </c>
      <c r="M2" t="s">
        <v>59</v>
      </c>
      <c r="N2" s="9">
        <f>352.99</f>
        <v>352.99</v>
      </c>
      <c r="P2" t="s">
        <v>8</v>
      </c>
      <c r="Q2" s="10">
        <f>N2+K2+H2</f>
        <v>441.3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0.10568364097969019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SUM(C12:C52)</f>
        <v>4175.669913613282</v>
      </c>
      <c r="D7" s="20">
        <f>(C7*[1]Feuil1!$K$2-C4)/C4</f>
        <v>0.48096234407255961</v>
      </c>
      <c r="E7" s="31">
        <f>C7-C7/(1+D7)</f>
        <v>1356.104696221978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1263.0542577687215</v>
      </c>
    </row>
    <row r="9" spans="2:20">
      <c r="M9" s="17" t="str">
        <f>IF(C13&gt;C7*[2]Params!F8,B13,"Others")</f>
        <v>BTC</v>
      </c>
      <c r="N9" s="18">
        <f>IF(C13&gt;C7*0.1,C13,C7)</f>
        <v>1222.9497849379229</v>
      </c>
    </row>
    <row r="10" spans="2:20">
      <c r="M10" s="17" t="str">
        <f>IF(OR(M9="",M9="Others"),"",IF(C14&gt;C7*[2]Params!F8,B14,"Others"))</f>
        <v>FDUSD</v>
      </c>
      <c r="N10" s="18">
        <f>IF(OR(M9="",M9="Others"),"",IF(C14&gt;$C$7*[2]Params!F8,C14,SUM(C14:C39)))</f>
        <v>352.99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SOL</v>
      </c>
      <c r="N11" s="18">
        <f>IF(OR(M10="",M10="Others"),"",IF(C15&gt;$C$7*[2]Params!F$8,C15,SUM(C15:C39)))</f>
        <v>279.8810000880311</v>
      </c>
    </row>
    <row r="12" spans="2:20">
      <c r="B12" s="7" t="s">
        <v>19</v>
      </c>
      <c r="C12" s="1">
        <f>[2]ETH!J4</f>
        <v>1263.0542577687215</v>
      </c>
      <c r="D12" s="20">
        <f>C12/$C$7</f>
        <v>0.30247943058214055</v>
      </c>
      <c r="M12" s="17" t="str">
        <f>IF(OR(M11="",M11="Others"),"",IF(C16&gt;C7*[2]Params!F8,B16,"Others"))</f>
        <v>Others</v>
      </c>
      <c r="N12" s="21">
        <f>IF(OR(M11="",M11="Others"),"",IF(C16&gt;$C$7*[2]Params!F$8,C16,SUM(C16:C52)))</f>
        <v>1056.7948708186073</v>
      </c>
    </row>
    <row r="13" spans="2:20">
      <c r="B13" s="7" t="s">
        <v>4</v>
      </c>
      <c r="C13" s="1">
        <f>[2]BTC!J4</f>
        <v>1222.9497849379229</v>
      </c>
      <c r="D13" s="20">
        <f t="shared" ref="D13:D52" si="0">C13/$C$7</f>
        <v>0.29287510991971166</v>
      </c>
      <c r="M13" s="17" t="str">
        <f>IF(OR(M12="",M12="Others"),"",IF(C17&gt;C7*[2]Params!F8,B17,"Others"))</f>
        <v/>
      </c>
      <c r="N13" s="18" t="str">
        <f>IF(OR(M12="",M12="Others"),"",IF(C17&gt;$C$7*[2]Params!F$8,C17,SUM(C17:C51)))</f>
        <v/>
      </c>
      <c r="Q13" s="23"/>
    </row>
    <row r="14" spans="2:20">
      <c r="B14" s="7" t="s">
        <v>59</v>
      </c>
      <c r="C14" s="1">
        <f>$N$2</f>
        <v>352.99</v>
      </c>
      <c r="D14" s="20">
        <f t="shared" si="0"/>
        <v>8.4534938657196551E-2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279.8810000880311</v>
      </c>
      <c r="D15" s="20">
        <f t="shared" si="0"/>
        <v>6.7026610311217122E-2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171.93483562378319</v>
      </c>
      <c r="D16" s="20">
        <f t="shared" si="0"/>
        <v>4.1175389621495466E-2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22</v>
      </c>
      <c r="C17" s="1">
        <f>-[2]BIGTIME!$C$4</f>
        <v>140</v>
      </c>
      <c r="D17" s="20">
        <f t="shared" si="0"/>
        <v>3.3527554355668766E-2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20</v>
      </c>
      <c r="C18" s="1">
        <f>[2]ATLAS!M47</f>
        <v>117.75</v>
      </c>
      <c r="D18" s="20">
        <f>C18/$C$7</f>
        <v>2.8199068038428549E-2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21</v>
      </c>
      <c r="C19" s="1">
        <f>[2]DefiCake!$Y$2</f>
        <v>62.55</v>
      </c>
      <c r="D19" s="20">
        <f>C19/$C$7</f>
        <v>1.4979632321050578E-2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47</v>
      </c>
      <c r="C20" s="9">
        <f>[2]AVAX!$J$4</f>
        <v>56.676100516546953</v>
      </c>
      <c r="D20" s="20">
        <f t="shared" si="0"/>
        <v>1.3572936005256246E-2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7" t="s">
        <v>6</v>
      </c>
      <c r="C21" s="1">
        <f>$K$2</f>
        <v>48.31</v>
      </c>
      <c r="D21" s="20">
        <f t="shared" si="0"/>
        <v>1.1569401078016843E-2</v>
      </c>
      <c r="M21" s="17" t="str">
        <f>IF(OR(M20="",M20="Others"),"",IF(C25&gt;C7*[2]Params!F8,B25,"Others"))</f>
        <v/>
      </c>
      <c r="N21" s="18" t="str">
        <f>IF(OR(M20="",M20="Others"),"",IF(C25&gt;$C$7*[2]Params!F$8,C25,SUM(C25:C59)))</f>
        <v/>
      </c>
    </row>
    <row r="22" spans="2:17">
      <c r="B22" s="22" t="s">
        <v>32</v>
      </c>
      <c r="C22" s="9">
        <f>[2]MATIC!$J$4</f>
        <v>47.647447871918033</v>
      </c>
      <c r="D22" s="20">
        <f t="shared" si="0"/>
        <v>1.1410731417390184E-2</v>
      </c>
      <c r="M22" s="17" t="str">
        <f>IF(OR(M21="",M21="Others"),"",IF(C26&gt;C7*[2]Params!F8,B26,"Others"))</f>
        <v/>
      </c>
      <c r="N22" s="18" t="str">
        <f>IF(OR(M21="",M21="Others"),"",IF(C26&gt;$C$7*[2]Params!F$8,C26,SUM(C26:C60)))</f>
        <v/>
      </c>
    </row>
    <row r="23" spans="2:17">
      <c r="B23" s="22" t="s">
        <v>38</v>
      </c>
      <c r="C23" s="9">
        <f>[2]NEAR!$J$4</f>
        <v>45.875962234975013</v>
      </c>
      <c r="D23" s="20">
        <f t="shared" si="0"/>
        <v>1.0986491553226658E-2</v>
      </c>
      <c r="M23" s="17" t="str">
        <f>IF(OR(M22="",M22="Others"),"",IF(C27&gt;C7*[2]Params!F8,B27,"Others"))</f>
        <v/>
      </c>
      <c r="N23" s="18" t="str">
        <f>IF(OR(M22="",M22="Others"),"",IF(C27&gt;$C$7*[2]Params!F$8,C27,SUM(C27:C51)))</f>
        <v/>
      </c>
    </row>
    <row r="24" spans="2:17">
      <c r="B24" s="22" t="s">
        <v>45</v>
      </c>
      <c r="C24" s="9">
        <f>[2]ADA!$J$4</f>
        <v>42.670000074456084</v>
      </c>
      <c r="D24" s="20">
        <f t="shared" si="0"/>
        <v>1.0218719620376546E-2</v>
      </c>
      <c r="M24" s="17" t="str">
        <f>IF(OR(M23="",M23="Others"),"",IF(C28&gt;C7*[2]Params!F9,B28,"Others"))</f>
        <v/>
      </c>
      <c r="N24" s="18" t="str">
        <f>IF(OR(M23="",M23="Others"),"",IF(C28&gt;$C$7*[2]Params!F$8,C28,SUM(C28:C51)))</f>
        <v/>
      </c>
    </row>
    <row r="25" spans="2:17">
      <c r="B25" s="22" t="s">
        <v>57</v>
      </c>
      <c r="C25" s="9">
        <f>[2]MINA!$J$4</f>
        <v>41.980183251605119</v>
      </c>
      <c r="D25" s="20">
        <f t="shared" si="0"/>
        <v>1.0053520541636616E-2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42</v>
      </c>
      <c r="C26" s="1">
        <f>[2]DOT!$J$4</f>
        <v>40.10790054204125</v>
      </c>
      <c r="D26" s="20">
        <f t="shared" si="0"/>
        <v>9.6051415393931753E-3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7" t="s">
        <v>5</v>
      </c>
      <c r="C27" s="1">
        <f>H$2</f>
        <v>40</v>
      </c>
      <c r="D27" s="20">
        <f t="shared" si="0"/>
        <v>9.5793012444767896E-3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23.240127307284506</v>
      </c>
      <c r="D28" s="20">
        <f t="shared" si="0"/>
        <v>5.5656045109117374E-3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49</v>
      </c>
      <c r="C29" s="1">
        <f>[2]LUNC!J4</f>
        <v>21.121210338646989</v>
      </c>
      <c r="D29" s="20">
        <f t="shared" si="0"/>
        <v>5.0581609120464287E-3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19.152112603659386</v>
      </c>
      <c r="D30" s="20">
        <f t="shared" si="0"/>
        <v>4.5865964024648488E-3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13.87426214041316</v>
      </c>
      <c r="D31" s="20">
        <f t="shared" si="0"/>
        <v>3.3226434146964249E-3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55</v>
      </c>
      <c r="C32" s="9">
        <f>[2]UNI!$J$4</f>
        <v>12.766797244176697</v>
      </c>
      <c r="D32" s="20">
        <f t="shared" si="0"/>
        <v>3.0574249182281168E-3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12.47665484072162</v>
      </c>
      <c r="D33" s="20">
        <f t="shared" si="0"/>
        <v>2.9879408810657994E-3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44</v>
      </c>
      <c r="C34" s="9">
        <f>[2]LTC!$J$4</f>
        <v>11.928935654554589</v>
      </c>
      <c r="D34" s="20">
        <f t="shared" si="0"/>
        <v>2.8567717040239582E-3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11.99831780694244</v>
      </c>
      <c r="D35" s="20">
        <f t="shared" si="0"/>
        <v>2.8733875174917936E-3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7" t="s">
        <v>1</v>
      </c>
      <c r="C36" s="1">
        <f>$T$2</f>
        <v>10.5</v>
      </c>
      <c r="D36" s="20">
        <f t="shared" si="0"/>
        <v>2.514566576675157E-3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10.55147023066688</v>
      </c>
      <c r="D37" s="20">
        <f t="shared" si="0"/>
        <v>2.5268927977921758E-3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54</v>
      </c>
      <c r="C38" s="9">
        <f>[2]LINK!$J$4</f>
        <v>7.8707671432515713</v>
      </c>
      <c r="D38" s="20">
        <f t="shared" si="0"/>
        <v>1.8849112372584201E-3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6.2312369846816065</v>
      </c>
      <c r="D39" s="20">
        <f t="shared" si="0"/>
        <v>1.4922724050497578E-3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5.8455746881298944</v>
      </c>
      <c r="D40" s="20">
        <f t="shared" si="0"/>
        <v>1.3999130221171178E-3</v>
      </c>
      <c r="M40" s="17" t="str">
        <f>IF(OR(M39="",M39="Others"),"",IF(C44&gt;$C$7*[2]Params!F25,B44,"Others"))</f>
        <v/>
      </c>
      <c r="N40" s="18" t="str">
        <f>IF(OR(M39="",M39="Others"),"",IF(C44&gt;$C$7*[2]Params!F$8,C44,SUM(C44:C66)))</f>
        <v/>
      </c>
    </row>
    <row r="41" spans="2:14">
      <c r="B41" s="22" t="s">
        <v>56</v>
      </c>
      <c r="C41" s="9">
        <f>[2]SHIB!$J$4</f>
        <v>4.5830798019115928</v>
      </c>
      <c r="D41" s="20">
        <f t="shared" si="0"/>
        <v>1.0975675512497039E-3</v>
      </c>
      <c r="M41" s="17" t="str">
        <f>IF(OR(M40="",M40="Others"),"",IF(C45&gt;$C$7*[2]Params!F26,B45,"Others"))</f>
        <v/>
      </c>
      <c r="N41" s="18" t="str">
        <f>IF(OR(M40="",M40="Others"),"",IF(C45&gt;$C$7*[2]Params!F$8,C45,SUM(C45:C67)))</f>
        <v/>
      </c>
    </row>
    <row r="42" spans="2:14">
      <c r="B42" s="22" t="s">
        <v>37</v>
      </c>
      <c r="C42" s="9">
        <f>[2]GRT!$J$4</f>
        <v>4.37637410821619</v>
      </c>
      <c r="D42" s="20">
        <f t="shared" si="0"/>
        <v>1.0480651485282838E-3</v>
      </c>
      <c r="M42" s="17" t="str">
        <f>IF(OR(M41="",M41="Others"),"",IF(C46&gt;$C$7*[2]Params!F27,B46,"Others"))</f>
        <v/>
      </c>
      <c r="N42" s="18" t="str">
        <f>IF(OR(M41="",M41="Others"),"",IF(C46&gt;$C$7*[2]Params!F$8,C46,SUM(C46:C68)))</f>
        <v/>
      </c>
    </row>
    <row r="43" spans="2:14">
      <c r="B43" s="22" t="s">
        <v>23</v>
      </c>
      <c r="C43" s="9">
        <f>[2]LUNA!J4</f>
        <v>4.0331600431057479</v>
      </c>
      <c r="D43" s="20">
        <f t="shared" si="0"/>
        <v>9.6587137550242384E-4</v>
      </c>
    </row>
    <row r="44" spans="2:14">
      <c r="B44" s="22" t="s">
        <v>36</v>
      </c>
      <c r="C44" s="9">
        <f>[2]AMP!$J$4</f>
        <v>3.6840783387572116</v>
      </c>
      <c r="D44" s="20">
        <f t="shared" si="0"/>
        <v>8.8227240538017347E-4</v>
      </c>
    </row>
    <row r="45" spans="2:14">
      <c r="B45" s="7" t="s">
        <v>25</v>
      </c>
      <c r="C45" s="1">
        <f>[2]POLIS!J4</f>
        <v>3.1228189007330815</v>
      </c>
      <c r="D45" s="20">
        <f t="shared" si="0"/>
        <v>7.4786057455170118E-4</v>
      </c>
    </row>
    <row r="46" spans="2:14">
      <c r="B46" s="22" t="s">
        <v>40</v>
      </c>
      <c r="C46" s="9">
        <f>[2]SHPING!$J$4</f>
        <v>2.8066105905173218</v>
      </c>
      <c r="D46" s="20">
        <f t="shared" si="0"/>
        <v>6.7213420806260795E-4</v>
      </c>
    </row>
    <row r="47" spans="2:14">
      <c r="B47" s="22" t="s">
        <v>50</v>
      </c>
      <c r="C47" s="9">
        <f>[2]KAVA!$J$4</f>
        <v>2.3776891264657389</v>
      </c>
      <c r="D47" s="20">
        <f t="shared" si="0"/>
        <v>5.6941501020330455E-4</v>
      </c>
    </row>
    <row r="48" spans="2:14">
      <c r="B48" s="22" t="s">
        <v>62</v>
      </c>
      <c r="C48" s="10">
        <f>[2]SEI!$J$4</f>
        <v>2.287121018660728</v>
      </c>
      <c r="D48" s="20">
        <f t="shared" si="0"/>
        <v>5.4772553050814337E-4</v>
      </c>
    </row>
    <row r="49" spans="2:4">
      <c r="B49" s="22" t="s">
        <v>63</v>
      </c>
      <c r="C49" s="10">
        <f>[2]MEME!$J$4</f>
        <v>2.0722370945446924</v>
      </c>
      <c r="D49" s="20">
        <f t="shared" si="0"/>
        <v>4.9626458446557344E-4</v>
      </c>
    </row>
    <row r="50" spans="2:4">
      <c r="B50" s="7" t="s">
        <v>28</v>
      </c>
      <c r="C50" s="1">
        <f>[2]ATLAS!O47</f>
        <v>1.7337457759524142</v>
      </c>
      <c r="D50" s="20">
        <f t="shared" si="0"/>
        <v>4.1520182672968343E-4</v>
      </c>
    </row>
    <row r="51" spans="2:4">
      <c r="B51" s="7" t="s">
        <v>27</v>
      </c>
      <c r="C51" s="1">
        <f>[2]Ayman!$E$9</f>
        <v>1.6967935999999999</v>
      </c>
      <c r="D51" s="20">
        <f t="shared" si="0"/>
        <v>4.0635242610250627E-4</v>
      </c>
    </row>
    <row r="52" spans="2:4">
      <c r="B52" s="22" t="s">
        <v>43</v>
      </c>
      <c r="C52" s="9">
        <f>[2]TRX!$J$4</f>
        <v>0.96126532128749453</v>
      </c>
      <c r="D52" s="20">
        <f t="shared" si="0"/>
        <v>2.3020625221204194E-4</v>
      </c>
    </row>
  </sheetData>
  <autoFilter ref="B11:C11">
    <sortState ref="B12:C52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2023-12-17T22:04:58Z</dcterms:modified>
</cp:coreProperties>
</file>