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G9" s="1"/>
  <c r="N9"/>
  <c r="N8"/>
  <c r="N7"/>
  <c r="N6"/>
  <c r="C5"/>
  <c r="O7" s="1"/>
  <c r="P7" s="1"/>
  <c r="D10" i="33"/>
  <c r="G9" s="1"/>
  <c r="B10"/>
  <c r="N9"/>
  <c r="N8"/>
  <c r="O7"/>
  <c r="P7" s="1"/>
  <c r="N7"/>
  <c r="N6"/>
  <c r="C5"/>
  <c r="O9" s="1"/>
  <c r="P9" s="1"/>
  <c r="J4"/>
  <c r="D11" i="32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K4"/>
  <c r="J4"/>
  <c r="R17" i="31"/>
  <c r="B13"/>
  <c r="C10"/>
  <c r="N9"/>
  <c r="C9"/>
  <c r="N8"/>
  <c r="C8"/>
  <c r="T7"/>
  <c r="S7" s="1"/>
  <c r="R7"/>
  <c r="O7"/>
  <c r="C7"/>
  <c r="T6"/>
  <c r="S6"/>
  <c r="R6"/>
  <c r="P6"/>
  <c r="N6"/>
  <c r="N7" s="1"/>
  <c r="E6"/>
  <c r="D6"/>
  <c r="R5"/>
  <c r="C5"/>
  <c r="J4"/>
  <c r="B10" i="30"/>
  <c r="O9"/>
  <c r="P9" s="1"/>
  <c r="N9"/>
  <c r="N8"/>
  <c r="N7"/>
  <c r="N6"/>
  <c r="E6"/>
  <c r="D6"/>
  <c r="D10" s="1"/>
  <c r="G9" s="1"/>
  <c r="C5"/>
  <c r="O7" s="1"/>
  <c r="P7" s="1"/>
  <c r="J4"/>
  <c r="K4" s="1"/>
  <c r="B13" i="29"/>
  <c r="N8"/>
  <c r="O7"/>
  <c r="O6"/>
  <c r="E6"/>
  <c r="D6"/>
  <c r="D13" s="1"/>
  <c r="G12" s="1"/>
  <c r="C5"/>
  <c r="O8" s="1"/>
  <c r="P8" s="1"/>
  <c r="J4"/>
  <c r="K4" s="1"/>
  <c r="B34" i="28"/>
  <c r="C34" s="1"/>
  <c r="D33"/>
  <c r="C33"/>
  <c r="C32"/>
  <c r="C31"/>
  <c r="C30"/>
  <c r="D29"/>
  <c r="B28"/>
  <c r="C27"/>
  <c r="B26"/>
  <c r="C26" s="1"/>
  <c r="C25"/>
  <c r="C24"/>
  <c r="N23"/>
  <c r="C23"/>
  <c r="O6" s="1"/>
  <c r="R22"/>
  <c r="C22"/>
  <c r="O23" s="1"/>
  <c r="T21"/>
  <c r="R21"/>
  <c r="C21"/>
  <c r="T20"/>
  <c r="C20"/>
  <c r="T19"/>
  <c r="C19"/>
  <c r="T18"/>
  <c r="R18"/>
  <c r="E18"/>
  <c r="T17"/>
  <c r="R17"/>
  <c r="C17"/>
  <c r="T16"/>
  <c r="R16"/>
  <c r="C16"/>
  <c r="O9" s="1"/>
  <c r="T15"/>
  <c r="S15"/>
  <c r="O26" s="1"/>
  <c r="R15"/>
  <c r="B15"/>
  <c r="E15" s="1"/>
  <c r="T14"/>
  <c r="S14"/>
  <c r="R14"/>
  <c r="O14"/>
  <c r="N14"/>
  <c r="P14" s="1"/>
  <c r="B14"/>
  <c r="T13"/>
  <c r="S13"/>
  <c r="R13"/>
  <c r="N16" s="1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P7"/>
  <c r="N7"/>
  <c r="C7"/>
  <c r="T6"/>
  <c r="N6"/>
  <c r="P6" s="1"/>
  <c r="B6"/>
  <c r="S5"/>
  <c r="D5"/>
  <c r="D36" s="1"/>
  <c r="B5"/>
  <c r="R5" s="1"/>
  <c r="B13" i="27"/>
  <c r="J4" s="1"/>
  <c r="K4" s="1"/>
  <c r="O9"/>
  <c r="P9" s="1"/>
  <c r="N9"/>
  <c r="N8"/>
  <c r="O7"/>
  <c r="P7" s="1"/>
  <c r="N7"/>
  <c r="N6"/>
  <c r="E6"/>
  <c r="D6"/>
  <c r="D13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P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R5"/>
  <c r="R22" s="1"/>
  <c r="C5"/>
  <c r="O9" s="1"/>
  <c r="K4"/>
  <c r="B10" i="25"/>
  <c r="N7" s="1"/>
  <c r="D7"/>
  <c r="E6"/>
  <c r="D6"/>
  <c r="C5"/>
  <c r="O7" s="1"/>
  <c r="P7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N8" s="1"/>
  <c r="C9"/>
  <c r="T8"/>
  <c r="S8"/>
  <c r="R8"/>
  <c r="C8"/>
  <c r="T7"/>
  <c r="R7"/>
  <c r="C7"/>
  <c r="O9" s="1"/>
  <c r="R6"/>
  <c r="U6" s="1"/>
  <c r="N6"/>
  <c r="E6"/>
  <c r="D6"/>
  <c r="D18" s="1"/>
  <c r="T5"/>
  <c r="S5"/>
  <c r="R5"/>
  <c r="C5"/>
  <c r="O15" s="1"/>
  <c r="P15" s="1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7" i="22"/>
  <c r="J4" s="1"/>
  <c r="D15"/>
  <c r="D14"/>
  <c r="D13"/>
  <c r="D12"/>
  <c r="D11"/>
  <c r="D10"/>
  <c r="D9"/>
  <c r="D8"/>
  <c r="B7"/>
  <c r="C7" s="1"/>
  <c r="E6"/>
  <c r="D6"/>
  <c r="D5"/>
  <c r="D17" s="1"/>
  <c r="B14" i="21"/>
  <c r="C12"/>
  <c r="C11"/>
  <c r="C10"/>
  <c r="T9"/>
  <c r="R9"/>
  <c r="R20" s="1"/>
  <c r="C9"/>
  <c r="T8"/>
  <c r="R8"/>
  <c r="U8" s="1"/>
  <c r="N8"/>
  <c r="C8"/>
  <c r="T7"/>
  <c r="S7" s="1"/>
  <c r="R7"/>
  <c r="O7"/>
  <c r="C7"/>
  <c r="O8" s="1"/>
  <c r="P8" s="1"/>
  <c r="R6"/>
  <c r="P6"/>
  <c r="N6"/>
  <c r="E6"/>
  <c r="D6"/>
  <c r="T5"/>
  <c r="S5"/>
  <c r="R5"/>
  <c r="N9" s="1"/>
  <c r="C5"/>
  <c r="J4"/>
  <c r="B10" i="20"/>
  <c r="N7"/>
  <c r="E6"/>
  <c r="D6"/>
  <c r="D10" s="1"/>
  <c r="G9" s="1"/>
  <c r="C5"/>
  <c r="O7" s="1"/>
  <c r="P7" s="1"/>
  <c r="J4"/>
  <c r="K4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N7" s="1"/>
  <c r="P7" s="1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B17" i="14"/>
  <c r="C15"/>
  <c r="D14"/>
  <c r="C14" s="1"/>
  <c r="C13"/>
  <c r="C12"/>
  <c r="S9" s="1"/>
  <c r="C11"/>
  <c r="R10"/>
  <c r="E10"/>
  <c r="R9"/>
  <c r="D9"/>
  <c r="S8"/>
  <c r="O9" s="1"/>
  <c r="P9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N24" s="1"/>
  <c r="D5"/>
  <c r="J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T15" s="1"/>
  <c r="R5"/>
  <c r="R15" s="1"/>
  <c r="C5"/>
  <c r="O9" s="1"/>
  <c r="P9" s="1"/>
  <c r="K4"/>
  <c r="J4"/>
  <c r="N17" i="12"/>
  <c r="N16"/>
  <c r="N15"/>
  <c r="N14"/>
  <c r="B13"/>
  <c r="J4" s="1"/>
  <c r="C11"/>
  <c r="C10"/>
  <c r="O17" s="1"/>
  <c r="P17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8" s="1"/>
  <c r="P8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R14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N9" s="1"/>
  <c r="O9"/>
  <c r="P9" s="1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D6"/>
  <c r="D5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8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N51" i="2" l="1"/>
  <c r="O51" s="1"/>
  <c r="N52"/>
  <c r="O52" s="1"/>
  <c r="N50"/>
  <c r="O50" s="1"/>
  <c r="N76"/>
  <c r="N74"/>
  <c r="N75"/>
  <c r="O75" s="1"/>
  <c r="N73"/>
  <c r="O9"/>
  <c r="O14" s="1"/>
  <c r="N4"/>
  <c r="R21"/>
  <c r="B37"/>
  <c r="B31"/>
  <c r="D30"/>
  <c r="T21" s="1"/>
  <c r="S21" s="1"/>
  <c r="O20" i="1"/>
  <c r="P20" s="1"/>
  <c r="O21"/>
  <c r="P21" s="1"/>
  <c r="O19"/>
  <c r="P19" s="1"/>
  <c r="J4"/>
  <c r="J12"/>
  <c r="J13" s="1"/>
  <c r="R22"/>
  <c r="T18"/>
  <c r="R18"/>
  <c r="N11" s="1"/>
  <c r="N10"/>
  <c r="P10" s="1"/>
  <c r="D39"/>
  <c r="T22" s="1"/>
  <c r="T32" s="1"/>
  <c r="D42"/>
  <c r="R32"/>
  <c r="P23"/>
  <c r="O54" i="2"/>
  <c r="O38"/>
  <c r="L39" i="5"/>
  <c r="M38"/>
  <c r="P23" i="28"/>
  <c r="P6" i="1"/>
  <c r="O27"/>
  <c r="O29"/>
  <c r="P29" s="1"/>
  <c r="N26" i="2"/>
  <c r="O26" s="1"/>
  <c r="O30" s="1"/>
  <c r="N27"/>
  <c r="O27" s="1"/>
  <c r="N43"/>
  <c r="O43" s="1"/>
  <c r="O65"/>
  <c r="O70" s="1"/>
  <c r="M74"/>
  <c r="M76"/>
  <c r="E90" i="3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D9" i="4"/>
  <c r="K4" s="1"/>
  <c r="P6"/>
  <c r="P26"/>
  <c r="E9" i="7"/>
  <c r="K4" i="10"/>
  <c r="P9" i="12"/>
  <c r="E58" i="3"/>
  <c r="E57"/>
  <c r="E56"/>
  <c r="E55"/>
  <c r="E54"/>
  <c r="E53"/>
  <c r="E52"/>
  <c r="E51"/>
  <c r="E50"/>
  <c r="E49"/>
  <c r="E48"/>
  <c r="E47"/>
  <c r="E46"/>
  <c r="E45"/>
  <c r="E44"/>
  <c r="E43"/>
  <c r="E42"/>
  <c r="E41"/>
  <c r="H36" i="5"/>
  <c r="H37"/>
  <c r="O17" i="14"/>
  <c r="O16"/>
  <c r="O15"/>
  <c r="O14"/>
  <c r="O26" i="1"/>
  <c r="N3"/>
  <c r="P3" s="1"/>
  <c r="N26"/>
  <c r="N27"/>
  <c r="N28"/>
  <c r="P28" s="1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I36" i="5"/>
  <c r="K36" s="1"/>
  <c r="I37"/>
  <c r="K37" s="1"/>
  <c r="K4" i="12"/>
  <c r="N9" i="15"/>
  <c r="N7"/>
  <c r="J4"/>
  <c r="K4" s="1"/>
  <c r="O9" i="16"/>
  <c r="O8"/>
  <c r="N9" i="17"/>
  <c r="N7"/>
  <c r="N9" i="20"/>
  <c r="N8"/>
  <c r="N6"/>
  <c r="D14" i="21"/>
  <c r="G13" s="1"/>
  <c r="T6"/>
  <c r="S6" s="1"/>
  <c r="C35" i="23"/>
  <c r="N9" s="1"/>
  <c r="R25"/>
  <c r="O9"/>
  <c r="P9" s="1"/>
  <c r="R6" i="28"/>
  <c r="C6"/>
  <c r="O17"/>
  <c r="O15"/>
  <c r="E14"/>
  <c r="R10"/>
  <c r="N9" i="29"/>
  <c r="N7"/>
  <c r="N6"/>
  <c r="Q6" s="1"/>
  <c r="O9" i="31"/>
  <c r="P9" s="1"/>
  <c r="O8"/>
  <c r="P8" s="1"/>
  <c r="G8" i="4"/>
  <c r="M37" i="5"/>
  <c r="J4" i="8"/>
  <c r="K4" s="1"/>
  <c r="S5"/>
  <c r="N6"/>
  <c r="P6" s="1"/>
  <c r="T6"/>
  <c r="T13" s="1"/>
  <c r="N8"/>
  <c r="P8" s="1"/>
  <c r="O6" i="9"/>
  <c r="P6" s="1"/>
  <c r="N6" i="10"/>
  <c r="P6" s="1"/>
  <c r="N8"/>
  <c r="P8" s="1"/>
  <c r="N9"/>
  <c r="P9" s="1"/>
  <c r="K4" i="11"/>
  <c r="O7"/>
  <c r="P7" s="1"/>
  <c r="O9"/>
  <c r="P9" s="1"/>
  <c r="N8" i="12"/>
  <c r="P8" s="1"/>
  <c r="P11" s="1"/>
  <c r="O14"/>
  <c r="P14" s="1"/>
  <c r="O16"/>
  <c r="P16" s="1"/>
  <c r="S5" i="13"/>
  <c r="O7"/>
  <c r="P7" s="1"/>
  <c r="P12" s="1"/>
  <c r="O8"/>
  <c r="P8" s="1"/>
  <c r="G17" i="14"/>
  <c r="S5"/>
  <c r="O6"/>
  <c r="P6" s="1"/>
  <c r="P11" s="1"/>
  <c r="O8"/>
  <c r="P8" s="1"/>
  <c r="T8"/>
  <c r="T37" s="1"/>
  <c r="T10"/>
  <c r="D17"/>
  <c r="K4" s="1"/>
  <c r="P9" i="15"/>
  <c r="T5" i="16"/>
  <c r="T13" s="1"/>
  <c r="R8"/>
  <c r="S8" s="1"/>
  <c r="K4" i="17"/>
  <c r="P7"/>
  <c r="P11" s="1"/>
  <c r="P9"/>
  <c r="O8" i="18"/>
  <c r="O9"/>
  <c r="K4" i="19"/>
  <c r="O6" i="20"/>
  <c r="P6" s="1"/>
  <c r="O9" i="21"/>
  <c r="P9" s="1"/>
  <c r="S9"/>
  <c r="N6" i="23"/>
  <c r="T21"/>
  <c r="S21" s="1"/>
  <c r="R17" i="24"/>
  <c r="T6"/>
  <c r="T17" s="1"/>
  <c r="S7"/>
  <c r="B18"/>
  <c r="J4" s="1"/>
  <c r="K4" s="1"/>
  <c r="J4" i="25"/>
  <c r="D10"/>
  <c r="G9" s="1"/>
  <c r="O6"/>
  <c r="O8"/>
  <c r="O9"/>
  <c r="S5" i="26"/>
  <c r="G12" i="27"/>
  <c r="O7" i="28"/>
  <c r="N3" s="1"/>
  <c r="S12"/>
  <c r="N15"/>
  <c r="O16"/>
  <c r="P16" s="1"/>
  <c r="S16"/>
  <c r="N17"/>
  <c r="R19"/>
  <c r="N26" s="1"/>
  <c r="P26" s="1"/>
  <c r="O24"/>
  <c r="O25"/>
  <c r="B36"/>
  <c r="J4" s="1"/>
  <c r="K4" s="1"/>
  <c r="O9" i="29"/>
  <c r="P9" s="1"/>
  <c r="O6" i="30"/>
  <c r="P6" s="1"/>
  <c r="P11" s="1"/>
  <c r="O8"/>
  <c r="P8" s="1"/>
  <c r="O6" i="31"/>
  <c r="K4" i="33"/>
  <c r="J4" i="34"/>
  <c r="K4" s="1"/>
  <c r="O9"/>
  <c r="P9" s="1"/>
  <c r="R37" i="14"/>
  <c r="N25"/>
  <c r="N23"/>
  <c r="N15"/>
  <c r="N14"/>
  <c r="N9" i="18"/>
  <c r="N8"/>
  <c r="N6"/>
  <c r="O6" i="21"/>
  <c r="B37" i="23"/>
  <c r="J4" s="1"/>
  <c r="R9"/>
  <c r="S9" s="1"/>
  <c r="C9"/>
  <c r="C32"/>
  <c r="R24"/>
  <c r="O17" i="24"/>
  <c r="P17" s="1"/>
  <c r="O16"/>
  <c r="P16" s="1"/>
  <c r="O14"/>
  <c r="P14" s="1"/>
  <c r="P20" s="1"/>
  <c r="N9"/>
  <c r="P9" s="1"/>
  <c r="N7"/>
  <c r="N9" i="25"/>
  <c r="N8"/>
  <c r="N6"/>
  <c r="R38" i="28"/>
  <c r="T5"/>
  <c r="C28"/>
  <c r="R20"/>
  <c r="C29"/>
  <c r="T22"/>
  <c r="S22" s="1"/>
  <c r="D13" i="31"/>
  <c r="G12" s="1"/>
  <c r="T5"/>
  <c r="T6" i="9"/>
  <c r="T17" s="1"/>
  <c r="O7"/>
  <c r="P7" s="1"/>
  <c r="O8"/>
  <c r="P8" s="1"/>
  <c r="U5" i="10"/>
  <c r="N7"/>
  <c r="P7" s="1"/>
  <c r="O6" i="11"/>
  <c r="P6" s="1"/>
  <c r="P12" s="1"/>
  <c r="U5" i="12"/>
  <c r="O15"/>
  <c r="P15" s="1"/>
  <c r="T9" i="14"/>
  <c r="N16"/>
  <c r="N17"/>
  <c r="N22"/>
  <c r="P7" i="15"/>
  <c r="B14" i="16"/>
  <c r="P6" i="18"/>
  <c r="O8" i="20"/>
  <c r="P8" s="1"/>
  <c r="O9"/>
  <c r="P9" s="1"/>
  <c r="K4" i="21"/>
  <c r="T20"/>
  <c r="R37" i="23"/>
  <c r="T22" i="26"/>
  <c r="P6" i="29"/>
  <c r="P7"/>
  <c r="K4" i="31"/>
  <c r="P7"/>
  <c r="P11" s="1"/>
  <c r="P6" i="32"/>
  <c r="O7"/>
  <c r="P7" s="1"/>
  <c r="P9"/>
  <c r="O6" i="34"/>
  <c r="P6" s="1"/>
  <c r="P11" s="1"/>
  <c r="O8"/>
  <c r="P8" s="1"/>
  <c r="O6" i="15"/>
  <c r="P6" s="1"/>
  <c r="P11" s="1"/>
  <c r="O6" i="19"/>
  <c r="P6" s="1"/>
  <c r="O8"/>
  <c r="P8" s="1"/>
  <c r="N7" i="21"/>
  <c r="P7" s="1"/>
  <c r="P11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N24" i="28"/>
  <c r="S5" i="32"/>
  <c r="T5" s="1"/>
  <c r="T35" s="1"/>
  <c r="W35" s="1"/>
  <c r="O6" i="33"/>
  <c r="P6" s="1"/>
  <c r="O8"/>
  <c r="P8" s="1"/>
  <c r="P11" i="10" l="1"/>
  <c r="P11" i="8"/>
  <c r="N3" i="21"/>
  <c r="O3"/>
  <c r="N3" i="31"/>
  <c r="O3"/>
  <c r="O24" i="14"/>
  <c r="P24" s="1"/>
  <c r="O22"/>
  <c r="P22" s="1"/>
  <c r="O23"/>
  <c r="P23" s="1"/>
  <c r="O25"/>
  <c r="P25" s="1"/>
  <c r="I42" i="1"/>
  <c r="G7"/>
  <c r="J7" i="2"/>
  <c r="J8" s="1"/>
  <c r="J4"/>
  <c r="O4"/>
  <c r="M4"/>
  <c r="P11" i="26"/>
  <c r="O3" i="32"/>
  <c r="P24" i="28"/>
  <c r="P8" i="25"/>
  <c r="T37" i="23"/>
  <c r="P8" i="18"/>
  <c r="P11" s="1"/>
  <c r="P19" i="12"/>
  <c r="P12" i="9"/>
  <c r="P17" i="28"/>
  <c r="N3" i="32"/>
  <c r="G36" i="28"/>
  <c r="G17" i="24"/>
  <c r="P26" i="1"/>
  <c r="P15" i="14"/>
  <c r="P17"/>
  <c r="R13" i="16"/>
  <c r="P27" i="1"/>
  <c r="O3" i="28"/>
  <c r="P3" s="1"/>
  <c r="K4" i="1"/>
  <c r="O73" i="2"/>
  <c r="O74"/>
  <c r="N7" i="16"/>
  <c r="P7" s="1"/>
  <c r="N6"/>
  <c r="P6" s="1"/>
  <c r="J4"/>
  <c r="K4" s="1"/>
  <c r="N9"/>
  <c r="P9" s="1"/>
  <c r="N8"/>
  <c r="T17" i="31"/>
  <c r="S5"/>
  <c r="N8" i="28"/>
  <c r="P8" s="1"/>
  <c r="N9"/>
  <c r="P9" s="1"/>
  <c r="E7" i="25"/>
  <c r="K4"/>
  <c r="O8" i="24"/>
  <c r="P8" s="1"/>
  <c r="O6"/>
  <c r="P6" s="1"/>
  <c r="O7"/>
  <c r="P7" s="1"/>
  <c r="H41" i="5"/>
  <c r="I41" s="1"/>
  <c r="K41" s="1"/>
  <c r="H38"/>
  <c r="L41"/>
  <c r="M41" s="1"/>
  <c r="M39"/>
  <c r="K14" s="1"/>
  <c r="M57" i="2"/>
  <c r="O57" s="1"/>
  <c r="D31"/>
  <c r="D37" s="1"/>
  <c r="G36" s="1"/>
  <c r="T22"/>
  <c r="T20"/>
  <c r="R20"/>
  <c r="R22"/>
  <c r="P11" i="33"/>
  <c r="P19" i="26"/>
  <c r="P11" i="19"/>
  <c r="P11" i="32"/>
  <c r="P11" i="29"/>
  <c r="G13" i="16"/>
  <c r="T38" i="28"/>
  <c r="W38" s="1"/>
  <c r="N25"/>
  <c r="P25" s="1"/>
  <c r="P28" s="1"/>
  <c r="P9" i="25"/>
  <c r="P6"/>
  <c r="P11" s="1"/>
  <c r="O6" i="23"/>
  <c r="P6" s="1"/>
  <c r="P11" i="20"/>
  <c r="P9" i="18"/>
  <c r="P15" i="28"/>
  <c r="P19" s="1"/>
  <c r="P8" i="16"/>
  <c r="G37" i="23"/>
  <c r="P39" i="1"/>
  <c r="P14" i="14"/>
  <c r="P19" s="1"/>
  <c r="P16"/>
  <c r="S18" i="1"/>
  <c r="O76" i="2"/>
  <c r="M58" l="1"/>
  <c r="R36"/>
  <c r="P11" i="24"/>
  <c r="O78" i="2"/>
  <c r="M46" i="5"/>
  <c r="O13" i="1"/>
  <c r="P13" s="1"/>
  <c r="O11"/>
  <c r="P11" s="1"/>
  <c r="O12"/>
  <c r="P12" s="1"/>
  <c r="S20" i="2"/>
  <c r="T36"/>
  <c r="H39" i="5"/>
  <c r="I39" s="1"/>
  <c r="K39" s="1"/>
  <c r="I38"/>
  <c r="K38" s="1"/>
  <c r="J13" s="1"/>
  <c r="P11" i="28"/>
  <c r="P12" i="16"/>
  <c r="P31" i="1"/>
  <c r="P3" i="32"/>
  <c r="K4" i="2"/>
  <c r="P27" i="14"/>
  <c r="P3" i="31"/>
  <c r="P3" i="21"/>
  <c r="O46" i="5" l="1"/>
  <c r="P46" s="1"/>
  <c r="J15"/>
  <c r="J16" s="1"/>
  <c r="N60" i="2"/>
  <c r="O60" s="1"/>
  <c r="N58"/>
  <c r="O58" s="1"/>
  <c r="N59"/>
  <c r="O59" s="1"/>
  <c r="P15" i="1"/>
  <c r="O62" i="2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<sst xmlns="http://schemas.openxmlformats.org/spreadsheetml/2006/main" count="697" uniqueCount="88">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</sst>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0143872"/>
        <c:axId val="80220160"/>
      </c:lineChart>
      <c:dateAx>
        <c:axId val="80143872"/>
        <c:scaling>
          <c:orientation val="minMax"/>
        </c:scaling>
        <c:axPos val="b"/>
        <c:numFmt formatCode="dd/mm/yy;@" sourceLinked="1"/>
        <c:majorTickMark val="none"/>
        <c:tickLblPos val="nextTo"/>
        <c:crossAx val="80220160"/>
        <c:crosses val="autoZero"/>
        <c:lblOffset val="100"/>
      </c:dateAx>
      <c:valAx>
        <c:axId val="8022016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143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1850.670028289645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950.87324266670385</v>
      </c>
      <c r="K4" s="4">
        <f>(J4/D42-1)</f>
        <v>-0.33187608168121174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2769.9502705224472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4.7322900000000001E-3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4.7322900000000001E-3</v>
      </c>
      <c r="C12" s="40">
        <v>0</v>
      </c>
      <c r="D12" s="26">
        <f t="shared" si="0"/>
        <v>0</v>
      </c>
      <c r="E12" s="38">
        <f>(B12*J3)</f>
        <v>8.7579072681748045</v>
      </c>
      <c r="I12" t="s">
        <v>13</v>
      </c>
      <c r="J12">
        <f>(J11-B42)</f>
        <v>8.6200550000000042E-2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159.52877430708304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0.51379945000000005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0.51379944999999994</v>
      </c>
      <c r="D42" s="23">
        <f>(SUM(D5:D41))</f>
        <v>1423.1989255217843</v>
      </c>
      <c r="H42" t="s">
        <v>9</v>
      </c>
      <c r="I42" s="39">
        <f>D42/B42</f>
        <v>2769.9502705224472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1.8355762115075449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17.330659891259021</v>
      </c>
      <c r="K4" s="4">
        <f>(J4/D14-1)</f>
        <v>-0.48589603129583281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0.43698015000000001</v>
      </c>
      <c r="S5" s="40">
        <v>0</v>
      </c>
      <c r="T5" s="26">
        <f>(D6)</f>
        <v>0</v>
      </c>
      <c r="U5" s="38">
        <f>(R5*J3)</f>
        <v>0.80211036824099868</v>
      </c>
    </row>
    <row r="6" spans="2:21">
      <c r="B6" s="36">
        <v>0.43698015000000001</v>
      </c>
      <c r="C6" s="40">
        <v>0</v>
      </c>
      <c r="D6" s="26">
        <f>(B6*C6)</f>
        <v>0</v>
      </c>
      <c r="E6" s="38">
        <f>(B6*J3)</f>
        <v>0.80211036824099868</v>
      </c>
      <c r="M6" t="s">
        <v>11</v>
      </c>
      <c r="N6" s="29">
        <f>(SUM(R5:R7)/5)</f>
        <v>1.8883073100000001</v>
      </c>
      <c r="O6" s="38">
        <f>($C$5*Params!K8)</f>
        <v>4.9302941984076982</v>
      </c>
      <c r="P6" s="38">
        <f>(O6*N6)</f>
        <v>9.3099105753038476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1.8883073100000001</v>
      </c>
      <c r="O7" s="38">
        <f>($C$5*Params!K9)</f>
        <v>6.0680543980402435</v>
      </c>
      <c r="P7" s="38">
        <f>(O7*N7)</f>
        <v>11.458351477297041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0.31062267928941545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1.8883073100000001</v>
      </c>
      <c r="O8" s="38">
        <f>($C$5*Params!K10)</f>
        <v>8.3435747973053349</v>
      </c>
      <c r="P8" s="38">
        <f>(O8*N8)</f>
        <v>15.755233281283433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1.8883073100000001</v>
      </c>
      <c r="O9" s="38">
        <f>($C$5*Params!K11)</f>
        <v>15.170135995100608</v>
      </c>
      <c r="P9" s="38">
        <f>(O9*N9)</f>
        <v>28.645878693242604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65.169374027126921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3.5704377387597992</v>
      </c>
    </row>
    <row r="14" spans="2:21">
      <c r="B14" s="29">
        <f>(SUM(B5:B13))</f>
        <v>9.4415365500000021</v>
      </c>
      <c r="D14" s="38">
        <f>(SUM(D5:D13))</f>
        <v>33.710418410000003</v>
      </c>
      <c r="R14" s="29">
        <f>(SUM(R5:R13))</f>
        <v>9.4415365500000004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8.4471978120532967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10.238887578515673</v>
      </c>
      <c r="K4" s="4">
        <f>(J4/D14-1)</f>
        <v>-6.3230779641749946E-2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0.7428133781045656</v>
      </c>
      <c r="M6" t="s">
        <v>11</v>
      </c>
      <c r="N6" s="1">
        <f>(SUM($B$5:$B$7)/5)</f>
        <v>0.24242092600000004</v>
      </c>
      <c r="O6" s="38">
        <f>($C$5*Params!K8)</f>
        <v>12.800900900900901</v>
      </c>
      <c r="P6" s="38">
        <f>(O6*N6)</f>
        <v>3.103206250030631</v>
      </c>
    </row>
    <row r="7" spans="2:16">
      <c r="B7" s="36">
        <v>1.416856E-2</v>
      </c>
      <c r="C7" s="40">
        <v>0</v>
      </c>
      <c r="D7" s="26">
        <f>(C7*B7)</f>
        <v>0</v>
      </c>
      <c r="E7" s="38">
        <f>(B7*J4)</f>
        <v>0.14507029298945404</v>
      </c>
      <c r="N7" s="1">
        <f>(SUM($B$5:$B$7)/5)</f>
        <v>0.24242092600000004</v>
      </c>
      <c r="O7" s="38">
        <f>($C$5*Params!K9)</f>
        <v>15.754954954954954</v>
      </c>
      <c r="P7" s="38">
        <f>(O7*N7)</f>
        <v>3.8193307692684688</v>
      </c>
    </row>
    <row r="8" spans="2:16">
      <c r="N8" s="1">
        <f>(SUM($B$5:$B$7)/5)</f>
        <v>0.24242092600000004</v>
      </c>
      <c r="O8" s="38">
        <f>($C$5*Params!K10)</f>
        <v>21.663063063063063</v>
      </c>
      <c r="P8" s="38">
        <f>(O8*N8)</f>
        <v>5.2515798077441449</v>
      </c>
    </row>
    <row r="9" spans="2:16">
      <c r="N9" s="1">
        <f>(SUM($B$5:$B$7)/5)</f>
        <v>0.24242092600000004</v>
      </c>
      <c r="O9" s="38">
        <f>($C$5*Params!K11)</f>
        <v>39.387387387387385</v>
      </c>
      <c r="P9" s="38">
        <f>(O9*N9)</f>
        <v>9.5483269231711727</v>
      </c>
    </row>
    <row r="12" spans="2:16">
      <c r="P12" s="38">
        <f>(SUM(P6:P9))</f>
        <v>21.722443750214417</v>
      </c>
    </row>
    <row r="13" spans="2:16">
      <c r="F13" t="s">
        <v>9</v>
      </c>
      <c r="G13" s="38">
        <f>(D14/B14)</f>
        <v>9.0173733599219048</v>
      </c>
    </row>
    <row r="14" spans="2:16">
      <c r="B14" s="19">
        <f>(SUM(B5:B13))</f>
        <v>1.2121046300000002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12.505469624786651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34.132413412165043</v>
      </c>
      <c r="K4" s="4">
        <f>(J4/D13-1)</f>
        <v>-0.19033746110811645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1.105689E-2</v>
      </c>
      <c r="S5" s="40">
        <v>0</v>
      </c>
      <c r="T5" s="26">
        <f>(D6)</f>
        <v>0</v>
      </c>
      <c r="U5" s="38">
        <f>(R5*J3)</f>
        <v>0.13827160203960726</v>
      </c>
    </row>
    <row r="6" spans="2:22">
      <c r="B6" s="25">
        <v>1.105689E-2</v>
      </c>
      <c r="C6" s="40">
        <v>0</v>
      </c>
      <c r="D6" s="26">
        <f>(B6*C6)</f>
        <v>0</v>
      </c>
      <c r="E6" s="38">
        <f>(B6*J3)</f>
        <v>0.13827160203960726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0.60754504290930411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15.445286182934714</v>
      </c>
    </row>
    <row r="13" spans="2:22">
      <c r="B13" s="24">
        <f>(SUM(B5:B12))</f>
        <v>2.72939877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2.72939877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2.5140452760991101E-3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2.4016328557262221</v>
      </c>
      <c r="K4" s="4">
        <f>(J4/D13-1)</f>
        <v>-0.15201400777490337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0" sqref="B10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242.02425529497049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143.1873459134188</v>
      </c>
      <c r="K4" s="4">
        <f>(J4/D17-1)</f>
        <v>-0.16592376324731317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5.687569999431806E-2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1.5614399999999999E-3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2.2987463767916296E-2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1.23146E-3</v>
      </c>
      <c r="C10" s="40">
        <v>0</v>
      </c>
      <c r="D10" s="26">
        <v>0</v>
      </c>
      <c r="E10" s="38">
        <f>(B10*J3)</f>
        <v>0.29804318942554436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0.59162394999999979</v>
      </c>
      <c r="D17" s="38">
        <f>(SUM(D5:D16))</f>
        <v>171.67177243999998</v>
      </c>
      <c r="F17" t="s">
        <v>9</v>
      </c>
      <c r="G17" s="38">
        <f>(SUM(D5:D16)/SUM(B5:B16))</f>
        <v>290.17042403371272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7.7583600000000002E-4</v>
      </c>
      <c r="O22" s="38">
        <f>($S$5*Params!K8)</f>
        <v>323.96134165178148</v>
      </c>
      <c r="P22" s="38">
        <f>(O22*N22)</f>
        <v>0.25134087146175155</v>
      </c>
    </row>
    <row r="23" spans="2:16">
      <c r="N23" s="24">
        <f>(($R$5+$R$7)/5)</f>
        <v>7.7583600000000002E-4</v>
      </c>
      <c r="O23" s="38">
        <f>($S$5*Params!K9)</f>
        <v>398.72165126373102</v>
      </c>
      <c r="P23" s="38">
        <f>(O23*N23)</f>
        <v>0.309342611029848</v>
      </c>
    </row>
    <row r="24" spans="2:16">
      <c r="N24" s="24">
        <f>(($R$5+$R$7)/5)</f>
        <v>7.7583600000000002E-4</v>
      </c>
      <c r="O24" s="38">
        <f>($S$5*Params!K10)</f>
        <v>548.24227048763021</v>
      </c>
      <c r="P24" s="38">
        <f>(O24*N24)</f>
        <v>0.42534609016604108</v>
      </c>
    </row>
    <row r="25" spans="2:16">
      <c r="N25" s="24">
        <f>(($R$5+$R$7)/5)</f>
        <v>7.7583600000000002E-4</v>
      </c>
      <c r="O25" s="38">
        <f>($S$5*Params!K11)</f>
        <v>996.80412815932755</v>
      </c>
      <c r="P25" s="38">
        <f>(O25*N25)</f>
        <v>0.77335652757462003</v>
      </c>
    </row>
    <row r="26" spans="2:16">
      <c r="P26" s="38"/>
    </row>
    <row r="27" spans="2:16">
      <c r="P27" s="38">
        <f>(SUM(P22:P25))</f>
        <v>1.7593861002322608</v>
      </c>
    </row>
    <row r="37" spans="18:20">
      <c r="R37" s="51">
        <f>(SUM(R5:R27))</f>
        <v>0.59162395000000001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7.5421430309511095E-2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4.6269013160187455</v>
      </c>
      <c r="K4" s="4">
        <f>(J4/D13-1)</f>
        <v>-7.4619736796250891E-2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0.22818432</v>
      </c>
      <c r="C6" s="40">
        <v>0</v>
      </c>
      <c r="D6" s="26">
        <f>(B6*C6)</f>
        <v>0</v>
      </c>
      <c r="E6" s="38">
        <f>(B6*J3)</f>
        <v>1.7209987788603179E-2</v>
      </c>
      <c r="M6" t="s">
        <v>11</v>
      </c>
      <c r="N6" s="29">
        <f>($B$13/5)</f>
        <v>12.269460541999999</v>
      </c>
      <c r="O6" s="38">
        <f>($C$5*Params!K8)</f>
        <v>0.10634970155367125</v>
      </c>
      <c r="P6" s="38">
        <f>(O6*N6)</f>
        <v>1.3048534668662455</v>
      </c>
    </row>
    <row r="7" spans="2:16">
      <c r="N7" s="29">
        <f>($B$13/5)</f>
        <v>12.269460541999999</v>
      </c>
      <c r="O7" s="38">
        <f>($C$5*Params!K9)</f>
        <v>0.13089194037374924</v>
      </c>
      <c r="P7" s="38">
        <f>(O7*N7)</f>
        <v>1.605973497681533</v>
      </c>
    </row>
    <row r="8" spans="2:16">
      <c r="N8" s="29">
        <f>($B$13/5)</f>
        <v>12.269460541999999</v>
      </c>
      <c r="O8" s="38">
        <f>($C$5*Params!K10)</f>
        <v>0.17997641801390521</v>
      </c>
      <c r="P8" s="38">
        <f>(O8*N8)</f>
        <v>2.2082135593121079</v>
      </c>
    </row>
    <row r="9" spans="2:16">
      <c r="N9" s="29">
        <f>($B$13/5)</f>
        <v>12.269460541999999</v>
      </c>
      <c r="O9" s="38">
        <f>($C$5*Params!K11)</f>
        <v>0.32722985093437307</v>
      </c>
      <c r="P9" s="38">
        <f>(O9*N9)</f>
        <v>4.014933744203832</v>
      </c>
    </row>
    <row r="11" spans="2:16">
      <c r="P11" s="38">
        <f>(SUM(P6:P9))</f>
        <v>9.133974268063719</v>
      </c>
    </row>
    <row r="12" spans="2:16">
      <c r="F12" t="s">
        <v>9</v>
      </c>
      <c r="G12" s="38">
        <f>(D13/B13)</f>
        <v>8.1503175838649689E-2</v>
      </c>
    </row>
    <row r="13" spans="2:16">
      <c r="B13" s="29">
        <f>(SUM(B5:B12))</f>
        <v>61.347302709999994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5.0091589302464081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30.218727030871069</v>
      </c>
      <c r="K4" s="4">
        <f>(J4/D14-1)</f>
        <v>-0.11626532293543834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2.9109340000000001E-2</v>
      </c>
      <c r="S5" s="40">
        <v>0</v>
      </c>
      <c r="T5" s="26">
        <f>(D6)</f>
        <v>0</v>
      </c>
      <c r="U5">
        <f>(R5*J3)</f>
        <v>0.14581331041457898</v>
      </c>
    </row>
    <row r="6" spans="2:21">
      <c r="B6" s="25">
        <v>2.9109340000000001E-2</v>
      </c>
      <c r="C6" s="40">
        <v>0</v>
      </c>
      <c r="D6" s="26">
        <f>(B6*C6)</f>
        <v>0</v>
      </c>
      <c r="E6" s="38">
        <f>(B6*J3)</f>
        <v>0.14581331041457898</v>
      </c>
      <c r="M6" t="s">
        <v>11</v>
      </c>
      <c r="N6" s="24">
        <f>($B$14/5)</f>
        <v>1.20653896</v>
      </c>
      <c r="O6" s="38">
        <f>($S$6*Params!K8)</f>
        <v>7.4495368550926697</v>
      </c>
      <c r="P6" s="38">
        <f>(O6*N6)</f>
        <v>8.9881564496251816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1.20653896</v>
      </c>
      <c r="O7" s="38">
        <f>($S$6*Params!K9)</f>
        <v>9.1686607447294399</v>
      </c>
      <c r="P7" s="38">
        <f>(O7*N7)</f>
        <v>11.062346399538685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1.20653896</v>
      </c>
      <c r="O8" s="38">
        <f>($C$5*Params!K10)</f>
        <v>12.60690852400298</v>
      </c>
      <c r="P8" s="38">
        <f>(O8*N8)</f>
        <v>15.210726299365692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1.20653896</v>
      </c>
      <c r="O9" s="38">
        <f>($C$5*Params!K11)</f>
        <v>22.921651861823598</v>
      </c>
      <c r="P9" s="38">
        <f>(O9*N9)</f>
        <v>27.655865998846707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62.917095147376266</v>
      </c>
    </row>
    <row r="13" spans="2:21">
      <c r="F13" t="s">
        <v>9</v>
      </c>
      <c r="G13" s="38">
        <f>(D14/B14)</f>
        <v>5.6681706175488928</v>
      </c>
      <c r="N13" s="24"/>
      <c r="P13" s="38"/>
      <c r="R13" s="24">
        <f>(SUM(R5:R12))</f>
        <v>6.0326947999999989</v>
      </c>
      <c r="T13" s="38">
        <f>(SUM(T5:T12))</f>
        <v>34.194343410000002</v>
      </c>
    </row>
    <row r="14" spans="2:21">
      <c r="B14">
        <f>(SUM(B5:B13))</f>
        <v>6.0326947999999998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30.624773668849361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3.7797478471764747</v>
      </c>
      <c r="K4" s="4">
        <f>(J4/D13-1)</f>
        <v>-0.27312541400452417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2.5735799999999998E-3</v>
      </c>
      <c r="C6" s="40">
        <v>0</v>
      </c>
      <c r="D6" s="26">
        <f>(B6*C6)</f>
        <v>0</v>
      </c>
      <c r="E6" s="38">
        <f>(B6*J3)</f>
        <v>7.8815305018677326E-2</v>
      </c>
      <c r="M6" t="s">
        <v>11</v>
      </c>
      <c r="N6" s="24">
        <f>($B$13/5)</f>
        <v>2.4684250000000001E-2</v>
      </c>
      <c r="O6" s="38">
        <f>($C$5*Params!K8)</f>
        <v>55.939</v>
      </c>
      <c r="P6" s="38">
        <f>(O6*N6)</f>
        <v>1.3808122607500002</v>
      </c>
    </row>
    <row r="7" spans="2:16">
      <c r="N7" s="24">
        <f>($B$13/5)</f>
        <v>2.4684250000000001E-2</v>
      </c>
      <c r="O7" s="38">
        <f>($C$5*Params!K9)</f>
        <v>68.847999999999999</v>
      </c>
      <c r="P7" s="38">
        <f>(O7*N7)</f>
        <v>1.6994612440000001</v>
      </c>
    </row>
    <row r="8" spans="2:16">
      <c r="N8" s="24">
        <f>($B$13/5)</f>
        <v>2.4684250000000001E-2</v>
      </c>
      <c r="O8" s="38">
        <f>($C$5*Params!K10)</f>
        <v>94.666000000000011</v>
      </c>
      <c r="P8" s="38">
        <f>(O8*N8)</f>
        <v>2.3367592105000003</v>
      </c>
    </row>
    <row r="9" spans="2:16">
      <c r="N9" s="24">
        <f>($B$13/5)</f>
        <v>2.4684250000000001E-2</v>
      </c>
      <c r="O9" s="38">
        <f>($C$5*Params!K11)</f>
        <v>172.12</v>
      </c>
      <c r="P9" s="38">
        <f>(O9*N9)</f>
        <v>4.2486531100000002</v>
      </c>
    </row>
    <row r="11" spans="2:16">
      <c r="P11" s="38">
        <f>(SUM(P6:P9))</f>
        <v>9.6656858252500015</v>
      </c>
    </row>
    <row r="12" spans="2:16">
      <c r="F12" t="s">
        <v>9</v>
      </c>
      <c r="G12" s="38">
        <f>(D13/B13)</f>
        <v>42.132128786574434</v>
      </c>
    </row>
    <row r="13" spans="2:16">
      <c r="B13">
        <f>(SUM(B5:B12))</f>
        <v>0.12342125000000001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4.0436620784966006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6.9299839133375771</v>
      </c>
      <c r="K4" s="4">
        <f>(J4/D10-1)</f>
        <v>-0.1866216064157773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1.1980599999999999E-3</v>
      </c>
      <c r="C6" s="40">
        <v>0</v>
      </c>
      <c r="D6" s="26">
        <f>(B6*C6)</f>
        <v>0</v>
      </c>
      <c r="E6" s="38">
        <f>(B6*J3)</f>
        <v>4.8445497897636374E-3</v>
      </c>
      <c r="M6" t="s">
        <v>11</v>
      </c>
      <c r="N6" s="24">
        <f>($B$10/5)</f>
        <v>0.34275781599999999</v>
      </c>
      <c r="O6" s="38">
        <f>($C$5*Params!K8)</f>
        <v>6.4673934819534429</v>
      </c>
      <c r="P6" s="38">
        <f>(O6*N6)</f>
        <v>2.2167496650869976</v>
      </c>
    </row>
    <row r="7" spans="2:16">
      <c r="N7" s="24">
        <f>($B$10/5)</f>
        <v>0.34275781599999999</v>
      </c>
      <c r="O7" s="38">
        <f>($C$5*Params!K9)</f>
        <v>7.9598689008657759</v>
      </c>
      <c r="P7" s="38">
        <f>(O7*N7)</f>
        <v>2.728307280107074</v>
      </c>
    </row>
    <row r="8" spans="2:16">
      <c r="N8" s="24">
        <f>($B$10/5)</f>
        <v>0.34275781599999999</v>
      </c>
      <c r="O8" s="38">
        <f>($C$5*Params!K10)</f>
        <v>10.944819738690443</v>
      </c>
      <c r="P8" s="38">
        <f>(O8*N8)</f>
        <v>3.7514225101472269</v>
      </c>
    </row>
    <row r="9" spans="2:16">
      <c r="F9" t="s">
        <v>9</v>
      </c>
      <c r="G9" s="38">
        <f>(D10/B10)</f>
        <v>4.971440242809809</v>
      </c>
      <c r="N9" s="24">
        <f>($B$10/5)</f>
        <v>0.34275781599999999</v>
      </c>
      <c r="O9" s="38">
        <f>($C$5*Params!K11)</f>
        <v>19.899672252164439</v>
      </c>
      <c r="P9" s="38">
        <f>(O9*N9)</f>
        <v>6.8207682002676844</v>
      </c>
    </row>
    <row r="10" spans="2:16">
      <c r="B10">
        <f>(SUM(B5:B9))</f>
        <v>1.71378908</v>
      </c>
      <c r="D10" s="38">
        <f>(SUM(D5:D9))</f>
        <v>8.52</v>
      </c>
    </row>
    <row r="11" spans="2:16">
      <c r="P11" s="38">
        <f>(SUM(P6:P9))</f>
        <v>15.517247655608983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1.8803225761544899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8.5836100770260408</v>
      </c>
      <c r="K4" s="4">
        <f>(J4/D10-1)</f>
        <v>-0.15598720973195268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1.517519E-2</v>
      </c>
      <c r="C6" s="40">
        <v>0</v>
      </c>
      <c r="D6" s="26">
        <f>(B6*C6)</f>
        <v>0</v>
      </c>
      <c r="E6" s="38">
        <f>(B6*J3)</f>
        <v>2.8534252354433853E-2</v>
      </c>
      <c r="M6" t="s">
        <v>11</v>
      </c>
      <c r="N6" s="1">
        <f>($B$10/5)</f>
        <v>0.91299335399999992</v>
      </c>
      <c r="O6" s="38">
        <f>($C$5*Params!K8)</f>
        <v>2.9058473926843038</v>
      </c>
      <c r="P6" s="38">
        <f>(O6*N6)</f>
        <v>2.6530193572589975</v>
      </c>
    </row>
    <row r="7" spans="2:16">
      <c r="N7" s="1">
        <f>($B$10/5)</f>
        <v>0.91299335399999992</v>
      </c>
      <c r="O7" s="38">
        <f>($C$5*Params!K9)</f>
        <v>3.5764275602268358</v>
      </c>
      <c r="P7" s="38">
        <f>(O7*N7)</f>
        <v>3.2652545935495354</v>
      </c>
    </row>
    <row r="8" spans="2:16">
      <c r="N8" s="1">
        <f>($B$10/5)</f>
        <v>0.91299335399999992</v>
      </c>
      <c r="O8" s="38">
        <f>($C$5*Params!K10)</f>
        <v>4.9175878953118994</v>
      </c>
      <c r="P8" s="38">
        <f>(O8*N8)</f>
        <v>4.4897250661306112</v>
      </c>
    </row>
    <row r="9" spans="2:16">
      <c r="F9" t="s">
        <v>9</v>
      </c>
      <c r="G9" s="38">
        <f>(D10/B10)</f>
        <v>2.2278365894873753</v>
      </c>
      <c r="N9" s="1">
        <f>($B$10/5)</f>
        <v>0.91299335399999992</v>
      </c>
      <c r="O9" s="38">
        <f>($C$5*Params!K11)</f>
        <v>8.9410689005670889</v>
      </c>
      <c r="P9" s="38">
        <f>(O9*N9)</f>
        <v>8.1631364838738385</v>
      </c>
    </row>
    <row r="10" spans="2:16">
      <c r="B10" s="1">
        <f>(SUM(B5:B9))</f>
        <v>4.5649667699999998</v>
      </c>
      <c r="D10" s="38">
        <f>(SUM(D5:D9))</f>
        <v>10.17</v>
      </c>
    </row>
    <row r="11" spans="2:16">
      <c r="P11" s="38">
        <f>(SUM(P6:P9))</f>
        <v>18.571135500812982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41" sqref="J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29508.272963815209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860.13871420135717</v>
      </c>
      <c r="K4" s="4">
        <f>(J4/D37-1)</f>
        <v>0.2435709872357803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3.3045999999999998E-4</v>
      </c>
      <c r="C6" s="40">
        <v>0</v>
      </c>
      <c r="D6" s="26">
        <f>(B6*C6)</f>
        <v>0</v>
      </c>
      <c r="E6" s="38">
        <f>(B6*J3)</f>
        <v>9.7513038836223735</v>
      </c>
      <c r="I6" t="s">
        <v>11</v>
      </c>
      <c r="J6">
        <v>0.03</v>
      </c>
      <c r="R6" s="24">
        <f t="shared" si="0"/>
        <v>3.3045999999999998E-4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8.509299999999928E-4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25.109474713099065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23728.659856729562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2.8419799999999999E-2</v>
      </c>
      <c r="T36" s="38">
        <f>(SUM(T5:T25))</f>
        <v>507.58980017000005</v>
      </c>
    </row>
    <row r="37" spans="2:20">
      <c r="B37">
        <f>(SUM(B5:B36))</f>
        <v>2.9149070000000006E-2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7.6049668756623801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9.3573198459306255</v>
      </c>
      <c r="K4" s="4">
        <f>(J4/D10-1)</f>
        <v>0.12603126906505713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1.3958200000000001E-3</v>
      </c>
      <c r="C6" s="40">
        <v>0</v>
      </c>
      <c r="D6" s="26">
        <f>(B6*C6)</f>
        <v>0</v>
      </c>
      <c r="E6" s="38">
        <f>(B6*J3)</f>
        <v>1.0615164864387064E-2</v>
      </c>
      <c r="M6" t="s">
        <v>11</v>
      </c>
      <c r="N6" s="24">
        <f>($B$10/5)</f>
        <v>0.24608443399999999</v>
      </c>
      <c r="O6" s="38">
        <f>($C$5*Params!K8)</f>
        <v>8.7898847734224752</v>
      </c>
      <c r="P6" s="38">
        <f>(O6*N6)</f>
        <v>2.1630538193928879</v>
      </c>
    </row>
    <row r="7" spans="2:16">
      <c r="C7" s="38"/>
      <c r="D7" s="38"/>
      <c r="N7" s="24">
        <f>($B$10/5)</f>
        <v>0.24608443399999999</v>
      </c>
      <c r="O7" s="38">
        <f>($C$5*Params!K9)</f>
        <v>10.818319721135353</v>
      </c>
      <c r="P7" s="38">
        <f>(O7*N7)</f>
        <v>2.6622200854066311</v>
      </c>
    </row>
    <row r="8" spans="2:16">
      <c r="C8" s="38"/>
      <c r="D8" s="38"/>
      <c r="N8" s="24">
        <f>($B$10/5)</f>
        <v>0.24608443399999999</v>
      </c>
      <c r="O8" s="38">
        <f>($C$5*Params!K10)</f>
        <v>14.875189616561112</v>
      </c>
      <c r="P8" s="38">
        <f>(O8*N8)</f>
        <v>3.6605526174341181</v>
      </c>
    </row>
    <row r="9" spans="2:16">
      <c r="C9" s="38"/>
      <c r="D9" s="38"/>
      <c r="F9" t="s">
        <v>9</v>
      </c>
      <c r="G9" s="38">
        <f>(D10/B10)</f>
        <v>6.753779477169207</v>
      </c>
      <c r="N9" s="24">
        <f>($B$10/5)</f>
        <v>0.24608443399999999</v>
      </c>
      <c r="O9" s="38">
        <f>($C$5*Params!K11)</f>
        <v>27.045799302838383</v>
      </c>
      <c r="P9" s="38">
        <f>(O9*N9)</f>
        <v>6.6555502135165776</v>
      </c>
    </row>
    <row r="10" spans="2:16">
      <c r="B10">
        <f>(SUM(B5:B9))</f>
        <v>1.23042217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15.141376735750214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8" sqref="B8: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83.769744637784228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10.771355860088299</v>
      </c>
      <c r="K4" s="4">
        <f>(J4/D14-1)</f>
        <v>0.48654937731341596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5.9931999999999997E-4</v>
      </c>
      <c r="C6" s="40">
        <v>0</v>
      </c>
      <c r="D6" s="26">
        <f>(B6*C6)</f>
        <v>0</v>
      </c>
      <c r="E6" s="38">
        <f>(B6*J3)</f>
        <v>5.0204883356316843E-2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5.9931999999999997E-4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3.1967378000000005E-2</v>
      </c>
      <c r="O7" s="38">
        <f>($C$7*Params!K9)</f>
        <v>110.09409409409409</v>
      </c>
      <c r="P7" s="38">
        <f>(O7*N7)</f>
        <v>3.5194195214734738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3.1967378000000005E-2</v>
      </c>
      <c r="O8" s="38">
        <f>($C$7*Params!K10)</f>
        <v>151.37937937937937</v>
      </c>
      <c r="P8" s="38">
        <f>(O8*N8)</f>
        <v>4.8392018420260268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0.93705110269116265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3.1967378000000005E-2</v>
      </c>
      <c r="O9" s="38">
        <f>($C$7*Params!K11)</f>
        <v>275.23523523523522</v>
      </c>
      <c r="P9" s="38">
        <f>(O9*N9)</f>
        <v>8.7985488036836852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20.009156187183187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56.351807693854134</v>
      </c>
    </row>
    <row r="14" spans="2:21">
      <c r="B14" s="1">
        <f>(SUM(B5:B13))</f>
        <v>0.12858289000000001</v>
      </c>
      <c r="D14" s="38">
        <f>(SUM(D5:D13))</f>
        <v>7.2458782900000003</v>
      </c>
    </row>
    <row r="20" spans="18:20">
      <c r="R20">
        <f>(SUM(R5:R19))</f>
        <v>0.12858289000000001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14" sqref="B14:D1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0.55987521159332687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1.4385999160642653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4.4671830000000003E-2</v>
      </c>
      <c r="C6" s="40">
        <v>0</v>
      </c>
      <c r="D6" s="26">
        <f>(B6*C6)</f>
        <v>0</v>
      </c>
      <c r="E6" s="38">
        <f>(B6*J3)</f>
        <v>2.5010650273511129E-2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2.5695010000000007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7.7239313080100497E-5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26.241778175388273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4591.6523197699998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4591.6523197699998</v>
      </c>
      <c r="C18" s="40">
        <v>0</v>
      </c>
      <c r="D18" s="26">
        <f>(B18*C18)</f>
        <v>0</v>
      </c>
      <c r="E18" s="38">
        <f>(B18*J3)</f>
        <v>0.35465607108168473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4.7959562247789913</v>
      </c>
    </row>
    <row r="37" spans="2:20">
      <c r="B37">
        <f>(SUM(B5:B36))</f>
        <v>339746.39505370043</v>
      </c>
      <c r="D37" s="38">
        <f>(SUM(D5:D36))</f>
        <v>-21.780357561799917</v>
      </c>
      <c r="F37" t="s">
        <v>9</v>
      </c>
      <c r="G37" s="28">
        <f>(D37/B37)</f>
        <v>-6.4107692911229589E-5</v>
      </c>
      <c r="R37">
        <f>(SUM(R5:R36))</f>
        <v>339746.39505370043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0.68653927234988432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33.589802825013535</v>
      </c>
      <c r="K4" s="4">
        <f>(J4/D18-1)</f>
        <v>-0.23947044828061714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0.27628954999999999</v>
      </c>
      <c r="C6" s="40">
        <v>0</v>
      </c>
      <c r="D6" s="26">
        <f>(B6*C6)</f>
        <v>0</v>
      </c>
      <c r="E6" s="38">
        <f>(B6*J3)</f>
        <v>0.18968362661487698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0.27628954999999999</v>
      </c>
      <c r="S6" s="40">
        <v>0</v>
      </c>
      <c r="T6" s="26">
        <f>(D6)</f>
        <v>0</v>
      </c>
      <c r="U6" s="38">
        <f>(R6*J3)</f>
        <v>0.18968362661487698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0.90271215733534149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48.926265659999999</v>
      </c>
      <c r="S17" s="38"/>
      <c r="T17" s="38">
        <f>(SUM(T5:T12))</f>
        <v>44.166334824300641</v>
      </c>
    </row>
    <row r="18" spans="2:20">
      <c r="B18" s="19">
        <f>(SUM(B5:B17))</f>
        <v>48.926265660000006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G14" sqref="G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0.45255491663158592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24.725383315731428</v>
      </c>
      <c r="K4" s="4">
        <f>(J4/D10-1)</f>
        <v>-0.37546392231039594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1.0775358360628309</v>
      </c>
      <c r="M6" t="s">
        <v>11</v>
      </c>
      <c r="N6" s="29">
        <f>($B$10/5)</f>
        <v>10.927020084000002</v>
      </c>
      <c r="O6" s="38">
        <f>($C$5*Params!K8)</f>
        <v>0.98505771545924514</v>
      </c>
      <c r="P6" s="38">
        <f>(O6*N6)</f>
        <v>10.763745440722332</v>
      </c>
    </row>
    <row r="7" spans="2:16">
      <c r="B7" s="36">
        <v>6.3947199999999996E-3</v>
      </c>
      <c r="C7" s="40">
        <v>0</v>
      </c>
      <c r="D7" s="26">
        <f>(B7*C7)</f>
        <v>0</v>
      </c>
      <c r="E7" s="38">
        <f>(B7*J4)</f>
        <v>0.15811190319677407</v>
      </c>
      <c r="N7" s="29">
        <f>($B$10/5)</f>
        <v>10.927020084000002</v>
      </c>
      <c r="O7" s="38">
        <f>($C$5*Params!K9)</f>
        <v>1.2123787267190709</v>
      </c>
      <c r="P7" s="38">
        <f>(O7*N7)</f>
        <v>13.247686696273638</v>
      </c>
    </row>
    <row r="8" spans="2:16">
      <c r="N8" s="29">
        <f>($B$10/5)</f>
        <v>10.927020084000002</v>
      </c>
      <c r="O8" s="38">
        <f>($C$5*Params!K10)</f>
        <v>1.6670207492387226</v>
      </c>
      <c r="P8" s="38">
        <f>(O8*N8)</f>
        <v>18.215569207376252</v>
      </c>
    </row>
    <row r="9" spans="2:16">
      <c r="F9" t="s">
        <v>9</v>
      </c>
      <c r="G9" s="38">
        <f>(D10/B10)</f>
        <v>0.72462573868551883</v>
      </c>
      <c r="N9" s="29">
        <f>($B$10/5)</f>
        <v>10.927020084000002</v>
      </c>
      <c r="O9" s="38">
        <f>($C$5*Params!K11)</f>
        <v>3.0309468167976772</v>
      </c>
      <c r="P9" s="38">
        <f>(O9*N9)</f>
        <v>33.119216740684095</v>
      </c>
    </row>
    <row r="10" spans="2:16">
      <c r="B10" s="29">
        <f>(SUM(B5:B9))</f>
        <v>54.635100420000008</v>
      </c>
      <c r="D10" s="38">
        <f>(SUM(D5:D9))</f>
        <v>39.590000000000003</v>
      </c>
    </row>
    <row r="11" spans="2:16">
      <c r="P11" s="38">
        <f>(SUM(P6:P9))</f>
        <v>75.346218085056321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1.3384554435448011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27.535955264259467</v>
      </c>
      <c r="K4" s="4">
        <f>(J4/D19-1)</f>
        <v>-0.24763246287456098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5.8928330000000001E-2</v>
      </c>
      <c r="C7" s="40">
        <v>0</v>
      </c>
      <c r="D7" s="26">
        <v>0</v>
      </c>
      <c r="E7" s="39">
        <f>B7*J3</f>
        <v>7.8872944067504405E-2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5.8928330000000001E-2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0.31660355744800694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0.32846755876718903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1.7789914868717231</v>
      </c>
      <c r="O18" s="38"/>
      <c r="P18" s="38"/>
      <c r="S18" s="38"/>
      <c r="T18" s="38"/>
    </row>
    <row r="19" spans="2:20">
      <c r="B19" s="1">
        <f>(SUM(B5:B18))</f>
        <v>20.572933822385981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20.572933822385984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9.800683685644349E-6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4.309793708789889</v>
      </c>
      <c r="K4" s="4">
        <f>(J4/D13-1)</f>
        <v>-0.14318216525051908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212.51</v>
      </c>
      <c r="C6" s="40">
        <v>0</v>
      </c>
      <c r="D6" s="26">
        <f>(B6*C6)</f>
        <v>0</v>
      </c>
      <c r="E6" s="38">
        <f>(B6*J3)</f>
        <v>2.0827432900362803E-3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1.1438468351338536E-5</v>
      </c>
    </row>
    <row r="13" spans="2:16">
      <c r="B13">
        <f>(SUM(B5:B12))</f>
        <v>439744.19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24.368246081720201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192.03139778241678</v>
      </c>
      <c r="K4" s="4">
        <f>(J4/D36-1)</f>
        <v>-3.0456125952613933E-2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5.1173316771612416E-2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0.1501330808966784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3.3387920000000001E-2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1.2861024180518283E-2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3.3387920000000001E-2</v>
      </c>
      <c r="C18" s="40">
        <v>0</v>
      </c>
      <c r="D18" s="26">
        <v>0</v>
      </c>
      <c r="E18" s="39">
        <f>B18*J3</f>
        <v>0.81360505071678757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7.8803947209999992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25.133721880985462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7.880394721</v>
      </c>
      <c r="S38" s="38"/>
      <c r="T38" s="38">
        <f>(SUM(T5:T37))</f>
        <v>198.06128967000001</v>
      </c>
      <c r="V38" t="s">
        <v>9</v>
      </c>
      <c r="W38" s="38">
        <f>(T38/R38)</f>
        <v>25.13342245943571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7.7005668703799268E-2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0.71401920296845245</v>
      </c>
      <c r="K4" s="4">
        <f>(J4/D13-1)</f>
        <v>0.4280384059369049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0.17103567</v>
      </c>
      <c r="C6" s="40">
        <v>0</v>
      </c>
      <c r="D6" s="26">
        <f>(B6*C6)</f>
        <v>0</v>
      </c>
      <c r="E6" s="38">
        <f>(B6*J3)</f>
        <v>1.317071614055234E-2</v>
      </c>
      <c r="G6" s="38"/>
      <c r="M6" t="s">
        <v>11</v>
      </c>
      <c r="N6" s="19">
        <f>($B$13/5)</f>
        <v>1.854458808</v>
      </c>
      <c r="O6" s="35">
        <f>($C$5*Params!K8)</f>
        <v>7.1418695478700056E-2</v>
      </c>
      <c r="P6" s="38">
        <f>(O6*N6)</f>
        <v>0.1324430288863451</v>
      </c>
      <c r="Q6" s="38">
        <f>N6*$J$3</f>
        <v>0.1428038405936905</v>
      </c>
    </row>
    <row r="7" spans="2:17">
      <c r="C7" s="38"/>
      <c r="D7" s="38"/>
      <c r="E7" s="38"/>
      <c r="G7" s="38"/>
      <c r="N7" s="19">
        <f>($B$13/5)</f>
        <v>1.854458808</v>
      </c>
      <c r="O7" s="35">
        <f>($C$5*Params!K9)</f>
        <v>8.7899932896861599E-2</v>
      </c>
      <c r="P7" s="38">
        <f>(O7*N7)</f>
        <v>0.16300680478319393</v>
      </c>
      <c r="Q7" s="38"/>
    </row>
    <row r="8" spans="2:17">
      <c r="C8" s="38"/>
      <c r="D8" s="38"/>
      <c r="E8" s="38"/>
      <c r="G8" s="38"/>
      <c r="N8" s="19">
        <f>($B$13/5)</f>
        <v>1.854458808</v>
      </c>
      <c r="O8" s="35">
        <f>($C$5*Params!K10)</f>
        <v>0.12086240773318471</v>
      </c>
      <c r="P8" s="38">
        <f>(O8*N8)</f>
        <v>0.22413435657689171</v>
      </c>
      <c r="Q8" s="38"/>
    </row>
    <row r="9" spans="2:17">
      <c r="C9" s="38"/>
      <c r="D9" s="38"/>
      <c r="E9" s="38"/>
      <c r="G9" s="38"/>
      <c r="N9" s="19">
        <f>($B$13/5)</f>
        <v>1.854458808</v>
      </c>
      <c r="O9" s="35">
        <f>($C$5*Params!K11)</f>
        <v>0.219749832242154</v>
      </c>
      <c r="P9" s="38">
        <f>(O9*N9)</f>
        <v>0.40751701195798484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0.92710120220441561</v>
      </c>
    </row>
    <row r="12" spans="2:17">
      <c r="C12" s="38"/>
      <c r="D12" s="38"/>
      <c r="E12" s="38"/>
      <c r="F12" t="s">
        <v>9</v>
      </c>
      <c r="G12" s="38">
        <f>(D13/B13)</f>
        <v>5.3924088024283577E-2</v>
      </c>
    </row>
    <row r="13" spans="2:17">
      <c r="B13">
        <f>(SUM(B5:B12))</f>
        <v>9.2722940400000002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6.2404905422102352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10.533357435225962</v>
      </c>
      <c r="K4" s="4">
        <f>(J4/D10-1)</f>
        <v>0.10412551731928343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1.7209300000000001E-3</v>
      </c>
      <c r="C6" s="40">
        <v>0</v>
      </c>
      <c r="D6" s="40">
        <f>(B6*C6)</f>
        <v>0</v>
      </c>
      <c r="E6" s="38">
        <f>(B6*J3)</f>
        <v>1.073944738880586E-2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5.6519756534217054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1.68790536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0.62921092921956778</v>
      </c>
      <c r="M3" t="s">
        <v>4</v>
      </c>
      <c r="N3" s="19">
        <f>(INDEX(N5:N13,MATCH(MAX(O6:O7),O5:O13,0))/0.9)</f>
        <v>12.116582631111113</v>
      </c>
      <c r="O3" s="39">
        <f>(MAX(O6:O7)*0.85)</f>
        <v>0.48540838895304461</v>
      </c>
      <c r="P3" s="38">
        <f>(O3*N3)</f>
        <v>5.8814908545840874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21.289301660909345</v>
      </c>
      <c r="K4" s="4">
        <f>(J4/D13-1)</f>
        <v>3.0521868322439829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54.162310920000003</v>
      </c>
      <c r="S5" s="38">
        <f>(T5/R5)</f>
        <v>0.35264374203330245</v>
      </c>
      <c r="T5" s="38">
        <f>(SUM(D5:D7))</f>
        <v>19.100000000000001</v>
      </c>
    </row>
    <row r="6" spans="2:20">
      <c r="B6" s="20">
        <v>0.58729944999999995</v>
      </c>
      <c r="C6" s="40">
        <v>0</v>
      </c>
      <c r="D6" s="40">
        <f>(B6*C6)</f>
        <v>0</v>
      </c>
      <c r="E6" s="38">
        <f>(B6*J3)</f>
        <v>0.36953523266464106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10.904924368000001</v>
      </c>
      <c r="O7" s="38">
        <f>($C$5*Params!K9)</f>
        <v>0.57106869288593487</v>
      </c>
      <c r="P7" s="38">
        <f>(O7*N7)</f>
        <v>6.2274609048537402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11.278306776666668</v>
      </c>
      <c r="O8" s="38">
        <f>($C$5*Params!K10)</f>
        <v>0.78521945271816052</v>
      </c>
      <c r="P8" s="38">
        <f>(O8*N8)</f>
        <v>8.855945874761721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11.278306776666668</v>
      </c>
      <c r="O9" s="38">
        <f>($C$5*Params!K11)</f>
        <v>1.4276717322148371</v>
      </c>
      <c r="P9" s="38">
        <f>(O9*N9)</f>
        <v>16.101719772294036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36.237823911909501</v>
      </c>
    </row>
    <row r="12" spans="2:20">
      <c r="F12" t="s">
        <v>9</v>
      </c>
      <c r="G12" s="38">
        <f>(D13/B13)</f>
        <v>0.15527688018055402</v>
      </c>
    </row>
    <row r="13" spans="2:20">
      <c r="B13" s="19">
        <f>(SUM(B5:B12))</f>
        <v>33.834920330000003</v>
      </c>
      <c r="D13" s="38">
        <f>(SUM(D5:D12))</f>
        <v>5.2537808700000017</v>
      </c>
    </row>
    <row r="17" spans="14:20">
      <c r="R17">
        <f>(SUM(R5:R16))</f>
        <v>33.834920330000003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0.1070081683339001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4.3750275412630302</v>
      </c>
      <c r="K4" s="4">
        <f>(J4/D11-1)</f>
        <v>1.5852339112381215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0.82789599416802639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2.4210319857694489</v>
      </c>
      <c r="K4" s="4">
        <f>(J4/D10-1)</f>
        <v>-0.19298933807685037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2.5696300709164678E-3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1.5402362645073309</v>
      </c>
      <c r="K4" s="4">
        <f>(J4/D10-1)</f>
        <v>-0.48658791183088967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0.1197731082639497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0.72867563605621721</v>
      </c>
      <c r="K4" s="4">
        <f>(J4/D9-1)</f>
        <v>-0.97475794893616885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abSelected="1" workbookViewId="0">
      <selection activeCell="N7" sqref="N7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601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1.5264103837266171E-3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0.84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5.7899697421256295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-263.16403025787429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-183.77403025787427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601</v>
      </c>
      <c r="E34">
        <f t="shared" ref="E34:E40" si="1">C34*D34</f>
        <v>3758.6539999999995</v>
      </c>
      <c r="F34" s="29">
        <f t="shared" ref="F34:F40" si="2">E34*$N$5</f>
        <v>3157.2693599999993</v>
      </c>
      <c r="G34" s="38">
        <v>3.5</v>
      </c>
      <c r="H34" s="30">
        <f>G50</f>
        <v>1.5615590400000001</v>
      </c>
      <c r="I34" s="39">
        <f t="shared" ref="I34:I41" si="3">((F34-H34*D34)*$J$3-G34)</f>
        <v>-0.11324280468246917</v>
      </c>
      <c r="J34">
        <v>1</v>
      </c>
      <c r="K34" s="44">
        <f t="shared" ref="K34:K40" si="4">I34*J34</f>
        <v>-0.11324280468246917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601</v>
      </c>
      <c r="E35">
        <f t="shared" si="1"/>
        <v>580.56600000000003</v>
      </c>
      <c r="F35" s="29">
        <f t="shared" si="2"/>
        <v>487.67543999999998</v>
      </c>
      <c r="G35" s="38">
        <v>3.5</v>
      </c>
      <c r="H35" s="30">
        <f>G51</f>
        <v>0.21337130135885166</v>
      </c>
      <c r="I35" s="39">
        <f t="shared" si="3"/>
        <v>-2.9513481386555842</v>
      </c>
      <c r="J35">
        <v>1</v>
      </c>
      <c r="K35" s="44">
        <f t="shared" si="4"/>
        <v>-2.9513481386555842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601</v>
      </c>
      <c r="E36">
        <f t="shared" si="1"/>
        <v>511.45099999999996</v>
      </c>
      <c r="F36" s="29">
        <f t="shared" si="2"/>
        <v>429.61883999999998</v>
      </c>
      <c r="G36" s="38">
        <v>3.5</v>
      </c>
      <c r="H36" s="30">
        <f>G52</f>
        <v>0.18479602162162162</v>
      </c>
      <c r="I36" s="39">
        <f t="shared" si="3"/>
        <v>-3.0137521559104576</v>
      </c>
      <c r="J36">
        <v>1</v>
      </c>
      <c r="K36" s="44">
        <f t="shared" si="4"/>
        <v>-3.0137521559104576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567</v>
      </c>
      <c r="E37">
        <f t="shared" si="1"/>
        <v>482.517</v>
      </c>
      <c r="F37" s="29">
        <f t="shared" si="2"/>
        <v>405.31428</v>
      </c>
      <c r="G37" s="38">
        <v>0</v>
      </c>
      <c r="H37" s="30">
        <f>G52</f>
        <v>0.18479602162162162</v>
      </c>
      <c r="I37" s="39">
        <f t="shared" si="3"/>
        <v>0.45873964658697264</v>
      </c>
      <c r="J37">
        <v>3</v>
      </c>
      <c r="K37" s="44">
        <f t="shared" si="4"/>
        <v>1.3762189397609179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509</v>
      </c>
      <c r="E38">
        <f t="shared" si="1"/>
        <v>433.15899999999999</v>
      </c>
      <c r="F38" s="29">
        <f t="shared" si="2"/>
        <v>363.85355999999996</v>
      </c>
      <c r="G38" s="38">
        <v>0</v>
      </c>
      <c r="H38" s="30">
        <f>H37</f>
        <v>0.18479602162162162</v>
      </c>
      <c r="I38" s="39">
        <f t="shared" si="3"/>
        <v>0.41181389790611828</v>
      </c>
      <c r="J38">
        <v>1</v>
      </c>
      <c r="K38" s="44">
        <f t="shared" si="4"/>
        <v>0.41181389790611828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461</v>
      </c>
      <c r="E39">
        <f t="shared" si="1"/>
        <v>392.31099999999998</v>
      </c>
      <c r="F39" s="29">
        <f t="shared" si="2"/>
        <v>329.54123999999996</v>
      </c>
      <c r="G39" s="38">
        <v>0</v>
      </c>
      <c r="H39" s="30">
        <f>H38</f>
        <v>0.18479602162162162</v>
      </c>
      <c r="I39" s="39">
        <f t="shared" si="3"/>
        <v>0.37297879554954916</v>
      </c>
      <c r="J39">
        <v>1</v>
      </c>
      <c r="K39" s="44">
        <f t="shared" si="4"/>
        <v>0.37297879554954916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56.800800000000002</v>
      </c>
      <c r="G40" s="45">
        <v>0</v>
      </c>
      <c r="H40" s="32">
        <f>H35</f>
        <v>0.21337130135885166</v>
      </c>
      <c r="I40" s="45">
        <f t="shared" si="3"/>
        <v>6.3902879025139955E-2</v>
      </c>
      <c r="J40" s="16">
        <v>1</v>
      </c>
      <c r="K40" s="46">
        <f t="shared" si="4"/>
        <v>6.3902879025139955E-2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327</v>
      </c>
      <c r="E41">
        <f>(C41*D41)</f>
        <v>278.27699999999999</v>
      </c>
      <c r="F41" s="29">
        <f>(E41*$N$5)</f>
        <v>233.75267999999997</v>
      </c>
      <c r="G41" s="38">
        <v>0</v>
      </c>
      <c r="H41" s="29">
        <f>(H37)</f>
        <v>0.18479602162162162</v>
      </c>
      <c r="I41" s="39">
        <f t="shared" si="3"/>
        <v>0.26456413480412705</v>
      </c>
      <c r="J41">
        <v>1</v>
      </c>
      <c r="K41" s="44">
        <f>(I41*J41)</f>
        <v>0.26456413480412705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0.98361774212562914</v>
      </c>
      <c r="P46">
        <f>(O46/J3)</f>
        <v>644.39927336199048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0.29793812025617428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30.072230080419917</v>
      </c>
      <c r="K4" s="4">
        <f>(J4/D13-1)</f>
        <v>-0.12555399579992377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0.52913653999999999</v>
      </c>
      <c r="C6" s="40">
        <v>0</v>
      </c>
      <c r="D6" s="40">
        <f>(B6*C6)</f>
        <v>0</v>
      </c>
      <c r="E6" s="38">
        <f>(B6*J3)</f>
        <v>0.15764994608645597</v>
      </c>
      <c r="M6" t="s">
        <v>11</v>
      </c>
      <c r="N6" s="1">
        <f>($B$13/5)</f>
        <v>20.186896564000001</v>
      </c>
      <c r="O6" s="38">
        <f>($S$7*Params!K8)</f>
        <v>0.45077040430278165</v>
      </c>
      <c r="P6" s="38">
        <f>(O6*N6)</f>
        <v>9.0996555257727145</v>
      </c>
      <c r="R6" s="2">
        <f>(B6)</f>
        <v>0.52913653999999999</v>
      </c>
      <c r="S6" s="40">
        <v>0</v>
      </c>
      <c r="T6" s="40">
        <f>(D6)</f>
        <v>0</v>
      </c>
      <c r="U6" s="38">
        <f>(R6*J3)</f>
        <v>0.15764994608645597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20.186896564000001</v>
      </c>
      <c r="O7" s="38">
        <f>($S$7*Params!K9)</f>
        <v>0.55479434375726977</v>
      </c>
      <c r="P7" s="38">
        <f>(O7*N7)</f>
        <v>11.199576031720264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20.186896564000001</v>
      </c>
      <c r="O8" s="38">
        <f>($C$7*Params!K10)</f>
        <v>0.76284222266624591</v>
      </c>
      <c r="P8" s="38">
        <f>(O8*N8)</f>
        <v>15.399417043615363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20.186896564000001</v>
      </c>
      <c r="O9" s="38">
        <f>($C$7*Params!K11)</f>
        <v>1.3869858593931743</v>
      </c>
      <c r="P9" s="38">
        <f>(O9*N9)</f>
        <v>27.99894007930066</v>
      </c>
    </row>
    <row r="10" spans="2:21">
      <c r="N10" s="1"/>
      <c r="P10" s="38"/>
    </row>
    <row r="11" spans="2:21">
      <c r="P11" s="38">
        <f>(SUM(P6:P9))</f>
        <v>63.697588680409005</v>
      </c>
    </row>
    <row r="12" spans="2:21">
      <c r="F12" t="s">
        <v>9</v>
      </c>
      <c r="G12" s="35">
        <f>(D13/B13)</f>
        <v>0.34071642940231794</v>
      </c>
    </row>
    <row r="13" spans="2:21">
      <c r="B13" s="1">
        <f>(SUM(B5:B12))</f>
        <v>100.93448282</v>
      </c>
      <c r="D13" s="38">
        <f>(SUM(D5:D12))</f>
        <v>34.390036590000001</v>
      </c>
      <c r="R13" s="1">
        <f>(SUM(R5:R12))</f>
        <v>100.93448282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0.1117315841510762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7.0596949938990319</v>
      </c>
      <c r="K4" s="4">
        <f>(J4/D14-1)</f>
        <v>-0.28151916270171939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0.44160735000000001</v>
      </c>
      <c r="C6" s="40">
        <v>0</v>
      </c>
      <c r="D6" s="40">
        <f>(B6*C6)</f>
        <v>0</v>
      </c>
      <c r="E6" s="38">
        <f>(B6*J3)</f>
        <v>4.934148878825876E-2</v>
      </c>
      <c r="M6" t="s">
        <v>11</v>
      </c>
      <c r="N6" s="29">
        <f>($B$14/5)</f>
        <v>12.63688338</v>
      </c>
      <c r="O6" s="38">
        <f>($C$5*Params!K8)</f>
        <v>0.21940472231459929</v>
      </c>
      <c r="P6" s="38">
        <f>(O6*N6)</f>
        <v>2.7725918889108749</v>
      </c>
      <c r="R6" s="25">
        <f>(B6)</f>
        <v>0.44160735000000001</v>
      </c>
      <c r="S6" s="40">
        <v>0</v>
      </c>
      <c r="T6" s="40">
        <f>(D6)</f>
        <v>0</v>
      </c>
      <c r="U6" s="38">
        <f>(E6)</f>
        <v>4.934148878825876E-2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12.63688338</v>
      </c>
      <c r="O7" s="38">
        <f>($C$5*Params!K9)</f>
        <v>0.27003658131027602</v>
      </c>
      <c r="P7" s="38">
        <f>(O7*N7)</f>
        <v>3.4124207863518459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12.63688338</v>
      </c>
      <c r="O8" s="38">
        <f>($C$5*Params!K10)</f>
        <v>0.37130029930162955</v>
      </c>
      <c r="P8" s="38">
        <f>(O8*N8)</f>
        <v>4.6920785812337886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12.63688338</v>
      </c>
      <c r="O9" s="38">
        <f>($C$5*Params!K11)</f>
        <v>0.67509145327569009</v>
      </c>
      <c r="P9" s="38">
        <f>(O9*N9)</f>
        <v>8.5310519658796142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19.408143222376125</v>
      </c>
    </row>
    <row r="13" spans="2:21">
      <c r="F13" t="s">
        <v>9</v>
      </c>
      <c r="G13" s="38">
        <f>(D14/B14)</f>
        <v>0.15551087565706409</v>
      </c>
    </row>
    <row r="14" spans="2:21">
      <c r="B14" s="29">
        <f>(SUM(B5:B13))</f>
        <v>63.184416900000002</v>
      </c>
      <c r="D14" s="38">
        <f>(SUM(D5:D13))</f>
        <v>9.8258639999999993</v>
      </c>
    </row>
    <row r="17" spans="11:20">
      <c r="N17" s="29"/>
      <c r="R17" s="29">
        <f>(SUM(R5:R16))</f>
        <v>63.184416900000002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2023-08-10T10:03:58Z</dcterms:modified>
</cp:coreProperties>
</file>