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38" l="1"/>
  <c r="C23" l="1"/>
  <c r="C20"/>
  <c r="C44" l="1"/>
  <c r="C16" l="1"/>
  <c r="C12" l="1"/>
  <c r="C13" l="1"/>
  <c r="C31" l="1"/>
  <c r="C49" l="1"/>
  <c r="C52" l="1"/>
  <c r="C33" l="1"/>
  <c r="C39" l="1"/>
  <c r="C26" l="1"/>
  <c r="C17" l="1"/>
  <c r="C22" l="1"/>
  <c r="C30" l="1"/>
  <c r="C25"/>
  <c r="C24" l="1"/>
  <c r="C15" l="1"/>
  <c r="C34" l="1"/>
  <c r="C28" l="1"/>
  <c r="C29" l="1"/>
  <c r="C35" l="1"/>
  <c r="C7" l="1"/>
  <c r="D23" l="1"/>
  <c r="N8"/>
  <c r="D32"/>
  <c r="D7"/>
  <c r="E7" s="1"/>
  <c r="D19"/>
  <c r="D16"/>
  <c r="D12"/>
  <c r="D45"/>
  <c r="D51"/>
  <c r="D22"/>
  <c r="D25"/>
  <c r="D18"/>
  <c r="D40"/>
  <c r="D50"/>
  <c r="D41"/>
  <c r="D42"/>
  <c r="D31"/>
  <c r="D38"/>
  <c r="D21"/>
  <c r="N9"/>
  <c r="D44"/>
  <c r="D13"/>
  <c r="D53"/>
  <c r="D37"/>
  <c r="D29"/>
  <c r="D30"/>
  <c r="D39"/>
  <c r="D24"/>
  <c r="D49"/>
  <c r="D27"/>
  <c r="D17"/>
  <c r="D15"/>
  <c r="D47"/>
  <c r="M9"/>
  <c r="D14"/>
  <c r="D55"/>
  <c r="Q3"/>
  <c r="D28"/>
  <c r="D43"/>
  <c r="D20"/>
  <c r="D48"/>
  <c r="D46"/>
  <c r="D33"/>
  <c r="D34"/>
  <c r="M8"/>
  <c r="D54"/>
  <c r="D36"/>
  <c r="D52"/>
  <c r="D26"/>
  <c r="D35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<sst xmlns="http://schemas.openxmlformats.org/spreadsheetml/2006/main" count="107" uniqueCount="67">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</sst>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1259.6089124746975</c:v>
                </c:pt>
                <c:pt idx="1">
                  <c:v>1359.9586974264823</c:v>
                </c:pt>
                <c:pt idx="2">
                  <c:v>597.20000000000005</c:v>
                </c:pt>
                <c:pt idx="3">
                  <c:v>234.46122304218005</c:v>
                </c:pt>
                <c:pt idx="4">
                  <c:v>240.28519178334122</c:v>
                </c:pt>
                <c:pt idx="5">
                  <c:v>875.80904013263159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1359.9586974264823</v>
          </cell>
        </row>
      </sheetData>
      <sheetData sheetId="1">
        <row r="4">
          <cell r="J4">
            <v>1259.6089124746975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2.7714342013208393</v>
          </cell>
        </row>
      </sheetData>
      <sheetData sheetId="4">
        <row r="47">
          <cell r="M47">
            <v>112.44999999999999</v>
          </cell>
          <cell r="O47">
            <v>2.1186801643722291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3.4440071490570952</v>
          </cell>
        </row>
      </sheetData>
      <sheetData sheetId="8">
        <row r="4">
          <cell r="J4">
            <v>47.512993954038919</v>
          </cell>
        </row>
      </sheetData>
      <sheetData sheetId="9">
        <row r="4">
          <cell r="J4">
            <v>11.856264676762077</v>
          </cell>
        </row>
      </sheetData>
      <sheetData sheetId="10">
        <row r="4">
          <cell r="J4">
            <v>24.893838343378704</v>
          </cell>
        </row>
      </sheetData>
      <sheetData sheetId="11">
        <row r="4">
          <cell r="J4">
            <v>14.595403494812375</v>
          </cell>
        </row>
      </sheetData>
      <sheetData sheetId="12">
        <row r="4">
          <cell r="J4">
            <v>58.562496988460509</v>
          </cell>
        </row>
      </sheetData>
      <sheetData sheetId="13">
        <row r="4">
          <cell r="J4">
            <v>3.6687524866846659</v>
          </cell>
        </row>
      </sheetData>
      <sheetData sheetId="14">
        <row r="4">
          <cell r="J4">
            <v>240.28519178334122</v>
          </cell>
        </row>
      </sheetData>
      <sheetData sheetId="15">
        <row r="4">
          <cell r="J4">
            <v>5.7674823842025047</v>
          </cell>
        </row>
      </sheetData>
      <sheetData sheetId="16">
        <row r="4">
          <cell r="J4">
            <v>38.53562152201274</v>
          </cell>
        </row>
      </sheetData>
      <sheetData sheetId="17">
        <row r="4">
          <cell r="J4">
            <v>5.1742300203020406</v>
          </cell>
        </row>
      </sheetData>
      <sheetData sheetId="18">
        <row r="4">
          <cell r="J4">
            <v>5.3849938632719665</v>
          </cell>
        </row>
      </sheetData>
      <sheetData sheetId="19">
        <row r="4">
          <cell r="J4">
            <v>14.951728847398901</v>
          </cell>
        </row>
      </sheetData>
      <sheetData sheetId="20">
        <row r="4">
          <cell r="J4">
            <v>2.7469193865252106</v>
          </cell>
        </row>
      </sheetData>
      <sheetData sheetId="21">
        <row r="4">
          <cell r="J4">
            <v>13.533424576701675</v>
          </cell>
        </row>
      </sheetData>
      <sheetData sheetId="22">
        <row r="4">
          <cell r="J4">
            <v>10.141180219840264</v>
          </cell>
        </row>
      </sheetData>
      <sheetData sheetId="23">
        <row r="4">
          <cell r="J4">
            <v>12.689769315223282</v>
          </cell>
        </row>
      </sheetData>
      <sheetData sheetId="24">
        <row r="4">
          <cell r="J4">
            <v>3.8230440839203581</v>
          </cell>
        </row>
      </sheetData>
      <sheetData sheetId="25">
        <row r="4">
          <cell r="J4">
            <v>19.519165439494934</v>
          </cell>
        </row>
      </sheetData>
      <sheetData sheetId="26">
        <row r="4">
          <cell r="J4">
            <v>61.218457813227403</v>
          </cell>
        </row>
      </sheetData>
      <sheetData sheetId="27">
        <row r="4">
          <cell r="J4">
            <v>1.8849494600010328</v>
          </cell>
        </row>
      </sheetData>
      <sheetData sheetId="28">
        <row r="4">
          <cell r="J4">
            <v>42.712717744410241</v>
          </cell>
        </row>
      </sheetData>
      <sheetData sheetId="29">
        <row r="4">
          <cell r="J4">
            <v>40.872030092911068</v>
          </cell>
        </row>
      </sheetData>
      <sheetData sheetId="30">
        <row r="4">
          <cell r="J4">
            <v>2.7573260275000582</v>
          </cell>
        </row>
      </sheetData>
      <sheetData sheetId="31">
        <row r="4">
          <cell r="J4">
            <v>4.7772593412878486</v>
          </cell>
        </row>
      </sheetData>
      <sheetData sheetId="32">
        <row r="4">
          <cell r="J4">
            <v>2.9225845458431476</v>
          </cell>
        </row>
      </sheetData>
      <sheetData sheetId="33">
        <row r="4">
          <cell r="J4">
            <v>234.46122304218005</v>
          </cell>
        </row>
      </sheetData>
      <sheetData sheetId="34">
        <row r="4">
          <cell r="J4">
            <v>0.99416681181728328</v>
          </cell>
        </row>
      </sheetData>
      <sheetData sheetId="35">
        <row r="4">
          <cell r="J4">
            <v>13.471912313309398</v>
          </cell>
        </row>
      </sheetData>
      <sheetData sheetId="36">
        <row r="4">
          <cell r="J4">
            <v>20.015671311173257</v>
          </cell>
        </row>
      </sheetData>
      <sheetData sheetId="37">
        <row r="4">
          <cell r="J4">
            <v>11.576490000431557</v>
          </cell>
        </row>
      </sheetData>
      <sheetData sheetId="38">
        <row r="4">
          <cell r="J4">
            <v>10.647249952937923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10.84+5.53</f>
        <v>16.37</v>
      </c>
      <c r="J2" t="s">
        <v>6</v>
      </c>
      <c r="K2" s="9">
        <f>13.17+37.53</f>
        <v>50.7</v>
      </c>
      <c r="M2" t="s">
        <v>59</v>
      </c>
      <c r="N2" s="9">
        <f>597.2</f>
        <v>597.20000000000005</v>
      </c>
      <c r="P2" t="s">
        <v>8</v>
      </c>
      <c r="Q2" s="10">
        <f>N2+K2+H2</f>
        <v>664.2700000000001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0.14543967890312978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4567.3230648593335</v>
      </c>
      <c r="D7" s="20">
        <f>(C7*[1]Feuil1!$K$2-C4)/C4</f>
        <v>0.60226059715574154</v>
      </c>
      <c r="E7" s="31">
        <f>C7-C7/(1+D7)</f>
        <v>1716.7736143098832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1259.6089124746975</v>
      </c>
    </row>
    <row r="9" spans="2:20">
      <c r="M9" s="17" t="str">
        <f>IF(C13&gt;C7*Params!F8,B13,"Others")</f>
        <v>ETH</v>
      </c>
      <c r="N9" s="18">
        <f>IF(C13&gt;C7*0.1,C13,C7)</f>
        <v>1359.9586974264823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597.20000000000005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234.46122304218005</v>
      </c>
    </row>
    <row r="12" spans="2:20">
      <c r="B12" s="7" t="s">
        <v>4</v>
      </c>
      <c r="C12" s="1">
        <f>[2]BTC!J4</f>
        <v>1259.6089124746975</v>
      </c>
      <c r="D12" s="20">
        <f>C12/$C$7</f>
        <v>0.27578712838731312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240.28519178334122</v>
      </c>
    </row>
    <row r="13" spans="2:20">
      <c r="B13" s="7" t="s">
        <v>19</v>
      </c>
      <c r="C13" s="1">
        <f>[2]ETH!J4</f>
        <v>1359.9586974264823</v>
      </c>
      <c r="D13" s="20">
        <f t="shared" ref="D13:D55" si="0">C13/$C$7</f>
        <v>0.29775837577374592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875.80904013263159</v>
      </c>
      <c r="Q13" s="23"/>
    </row>
    <row r="14" spans="2:20">
      <c r="B14" s="7" t="s">
        <v>59</v>
      </c>
      <c r="C14" s="1">
        <f>$N$2</f>
        <v>597.20000000000005</v>
      </c>
      <c r="D14" s="20">
        <f t="shared" si="0"/>
        <v>0.13075492832876556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234.46122304218005</v>
      </c>
      <c r="D15" s="20">
        <f t="shared" si="0"/>
        <v>5.1334495001264177E-2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240.28519178334122</v>
      </c>
      <c r="D16" s="20">
        <f t="shared" si="0"/>
        <v>5.260963333907312E-2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2.4620548711603626E-2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2.3208342938461402E-2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1.3695111800007176E-2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58.562496988460509</v>
      </c>
      <c r="D20" s="20">
        <f t="shared" si="0"/>
        <v>1.282206144755476E-2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1.1100594216792388E-2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42.712717744410241</v>
      </c>
      <c r="D22" s="20">
        <f t="shared" si="0"/>
        <v>9.3518056721318722E-3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61.218457813227403</v>
      </c>
      <c r="D23" s="20">
        <f t="shared" si="0"/>
        <v>1.3403575123519938E-2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47.512993954038919</v>
      </c>
      <c r="D24" s="20">
        <f t="shared" si="0"/>
        <v>1.0402809978475269E-2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40.872030092911068</v>
      </c>
      <c r="D25" s="20">
        <f t="shared" si="0"/>
        <v>8.9487933112018352E-3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38.53562152201274</v>
      </c>
      <c r="D26" s="20">
        <f t="shared" si="0"/>
        <v>8.4372445248077892E-3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16.37</v>
      </c>
      <c r="D27" s="20">
        <f t="shared" si="0"/>
        <v>3.5841563575718222E-3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24.893838343378704</v>
      </c>
      <c r="D28" s="20">
        <f t="shared" si="0"/>
        <v>5.4504220502618189E-3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19.519165439494934</v>
      </c>
      <c r="D29" s="20">
        <f t="shared" si="0"/>
        <v>4.2736555225694533E-3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20.015671311173257</v>
      </c>
      <c r="D30" s="20">
        <f t="shared" si="0"/>
        <v>4.3823638106908714E-3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14.951728847398901</v>
      </c>
      <c r="D31" s="20">
        <f t="shared" si="0"/>
        <v>3.2736306661633953E-3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14.595403494812375</v>
      </c>
      <c r="D32" s="20">
        <f t="shared" si="0"/>
        <v>3.1956144304983365E-3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11.856264676762077</v>
      </c>
      <c r="D33" s="20">
        <f t="shared" si="0"/>
        <v>2.5958892130892499E-3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13.471912313309398</v>
      </c>
      <c r="D34" s="20">
        <f t="shared" si="0"/>
        <v>2.9496298207940131E-3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13.533424576701675</v>
      </c>
      <c r="D35" s="20">
        <f t="shared" si="0"/>
        <v>2.9630977236593803E-3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12.689769315223282</v>
      </c>
      <c r="D36" s="20">
        <f t="shared" si="0"/>
        <v>2.7783822460157211E-3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2.2989396306966484E-3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10.141180219840264</v>
      </c>
      <c r="D38" s="20">
        <f t="shared" si="0"/>
        <v>2.2203772485169266E-3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5.1742300203020406</v>
      </c>
      <c r="D39" s="20">
        <f t="shared" si="0"/>
        <v>1.1328802335250176E-3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5.7674823842025047</v>
      </c>
      <c r="D40" s="20">
        <f t="shared" si="0"/>
        <v>1.262770840227422E-3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4.7772593412878486</v>
      </c>
      <c r="D41" s="20">
        <f t="shared" si="0"/>
        <v>1.0459648405526094E-3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5.3849938632719665</v>
      </c>
      <c r="D42" s="20">
        <f t="shared" si="0"/>
        <v>1.1790262669842068E-3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3.4440071490570952</v>
      </c>
      <c r="D43" s="20">
        <f t="shared" si="0"/>
        <v>7.5405376413047003E-4</v>
      </c>
    </row>
    <row r="44" spans="2:14">
      <c r="B44" s="22" t="s">
        <v>23</v>
      </c>
      <c r="C44" s="9">
        <f>[2]LUNA!J4</f>
        <v>3.8230440839203581</v>
      </c>
      <c r="D44" s="20">
        <f t="shared" si="0"/>
        <v>8.3704262423094035E-4</v>
      </c>
    </row>
    <row r="45" spans="2:14">
      <c r="B45" s="22" t="s">
        <v>36</v>
      </c>
      <c r="C45" s="9">
        <f>[2]AMP!$J$4</f>
        <v>3.6687524866846659</v>
      </c>
      <c r="D45" s="20">
        <f t="shared" si="0"/>
        <v>8.0326099874821486E-4</v>
      </c>
    </row>
    <row r="46" spans="2:14">
      <c r="B46" s="7" t="s">
        <v>25</v>
      </c>
      <c r="C46" s="1">
        <f>[2]POLIS!J4</f>
        <v>2.7714342013208393</v>
      </c>
      <c r="D46" s="20">
        <f t="shared" si="0"/>
        <v>6.0679618278900859E-4</v>
      </c>
    </row>
    <row r="47" spans="2:14">
      <c r="B47" s="22" t="s">
        <v>40</v>
      </c>
      <c r="C47" s="9">
        <f>[2]SHPING!$J$4</f>
        <v>2.9225845458431476</v>
      </c>
      <c r="D47" s="20">
        <f t="shared" si="0"/>
        <v>6.3989004157146453E-4</v>
      </c>
    </row>
    <row r="48" spans="2:14">
      <c r="B48" s="22" t="s">
        <v>50</v>
      </c>
      <c r="C48" s="9">
        <f>[2]KAVA!$J$4</f>
        <v>2.7469193865252106</v>
      </c>
      <c r="D48" s="20">
        <f t="shared" si="0"/>
        <v>6.0142874666778391E-4</v>
      </c>
    </row>
    <row r="49" spans="2:4">
      <c r="B49" s="22" t="s">
        <v>62</v>
      </c>
      <c r="C49" s="10">
        <f>[2]SEI!$J$4</f>
        <v>2.7573260275000582</v>
      </c>
      <c r="D49" s="20">
        <f t="shared" si="0"/>
        <v>6.0370724565440381E-4</v>
      </c>
    </row>
    <row r="50" spans="2:4">
      <c r="B50" s="22" t="s">
        <v>65</v>
      </c>
      <c r="C50" s="10">
        <f>[2]DYDX!$J$4</f>
        <v>10.647249952937923</v>
      </c>
      <c r="D50" s="20">
        <f t="shared" si="0"/>
        <v>2.3311795118801919E-3</v>
      </c>
    </row>
    <row r="51" spans="2:4">
      <c r="B51" s="22" t="s">
        <v>66</v>
      </c>
      <c r="C51" s="10">
        <f>[2]TIA!$J$4</f>
        <v>11.576490000431557</v>
      </c>
      <c r="D51" s="20">
        <f t="shared" si="0"/>
        <v>2.5346334901291015E-3</v>
      </c>
    </row>
    <row r="52" spans="2:4">
      <c r="B52" s="7" t="s">
        <v>28</v>
      </c>
      <c r="C52" s="1">
        <f>[2]ATLAS!O47</f>
        <v>2.1186801643722291</v>
      </c>
      <c r="D52" s="20">
        <f t="shared" si="0"/>
        <v>4.6387788520440063E-4</v>
      </c>
    </row>
    <row r="53" spans="2:4">
      <c r="B53" s="22" t="s">
        <v>63</v>
      </c>
      <c r="C53" s="10">
        <f>[2]MEME!$J$4</f>
        <v>1.8849494600010328</v>
      </c>
      <c r="D53" s="20">
        <f t="shared" si="0"/>
        <v>4.127033348053925E-4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3.715072430621368E-4</v>
      </c>
    </row>
    <row r="55" spans="2:4">
      <c r="B55" s="22" t="s">
        <v>43</v>
      </c>
      <c r="C55" s="9">
        <f>[2]TRX!$J$4</f>
        <v>0.99416681181728328</v>
      </c>
      <c r="D55" s="20">
        <f t="shared" si="0"/>
        <v>2.1766947459143709E-4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2023-12-28T12:42:23Z</dcterms:modified>
</cp:coreProperties>
</file>