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16" l="1"/>
  <c r="C13" l="1"/>
  <c r="C12" l="1"/>
  <c r="C52" l="1"/>
  <c r="C36" l="1"/>
  <c r="C43" l="1"/>
  <c r="C28" l="1"/>
  <c r="C25"/>
  <c r="C23" l="1"/>
  <c r="C34" l="1"/>
  <c r="C27" l="1"/>
  <c r="C29" l="1"/>
  <c r="C33" l="1"/>
  <c r="C15" l="1"/>
  <c r="C17" l="1"/>
  <c r="C49" l="1"/>
  <c r="C31" l="1"/>
  <c r="C24" l="1"/>
  <c r="C45" l="1"/>
  <c r="C26"/>
  <c r="C7" l="1"/>
  <c r="D41" l="1"/>
  <c r="D55"/>
  <c r="D7"/>
  <c r="E7" s="1"/>
  <c r="D21"/>
  <c r="D20"/>
  <c r="D49"/>
  <c r="D12"/>
  <c r="D51"/>
  <c r="D50"/>
  <c r="D39"/>
  <c r="D52"/>
  <c r="D31"/>
  <c r="D35"/>
  <c r="N9"/>
  <c r="D32"/>
  <c r="D37"/>
  <c r="M8"/>
  <c r="D46"/>
  <c r="D18"/>
  <c r="D29"/>
  <c r="D27"/>
  <c r="D16"/>
  <c r="D40"/>
  <c r="D24"/>
  <c r="M9"/>
  <c r="N8"/>
  <c r="D47"/>
  <c r="D28"/>
  <c r="D45"/>
  <c r="D44"/>
  <c r="D30"/>
  <c r="D33"/>
  <c r="D48"/>
  <c r="D54"/>
  <c r="D42"/>
  <c r="Q3"/>
  <c r="D38"/>
  <c r="D14"/>
  <c r="D23"/>
  <c r="D13"/>
  <c r="D43"/>
  <c r="D19"/>
  <c r="D22"/>
  <c r="D53"/>
  <c r="D34"/>
  <c r="D17"/>
  <c r="D25"/>
  <c r="D15"/>
  <c r="D36"/>
  <c r="D26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<sst xmlns="http://schemas.openxmlformats.org/spreadsheetml/2006/main" count="107" uniqueCount="67">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</sst>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1255.2083206345881</c:v>
                </c:pt>
                <c:pt idx="1">
                  <c:v>1242.9560877908229</c:v>
                </c:pt>
                <c:pt idx="2">
                  <c:v>552.16999999999996</c:v>
                </c:pt>
                <c:pt idx="3">
                  <c:v>260.37377742892056</c:v>
                </c:pt>
                <c:pt idx="4">
                  <c:v>225.90901220724089</c:v>
                </c:pt>
                <c:pt idx="5">
                  <c:v>796.59027760301547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1255.2083206345881</v>
          </cell>
        </row>
      </sheetData>
      <sheetData sheetId="1">
        <row r="4">
          <cell r="J4">
            <v>1242.9560877908229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2.5649293898484693</v>
          </cell>
        </row>
      </sheetData>
      <sheetData sheetId="4">
        <row r="47">
          <cell r="M47">
            <v>111.75</v>
          </cell>
          <cell r="O47">
            <v>2.0566276307637175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2.6302336180201653</v>
          </cell>
        </row>
      </sheetData>
      <sheetData sheetId="8">
        <row r="4">
          <cell r="J4">
            <v>40.587671021710293</v>
          </cell>
        </row>
      </sheetData>
      <sheetData sheetId="9">
        <row r="4">
          <cell r="J4">
            <v>10.271156154374307</v>
          </cell>
        </row>
      </sheetData>
      <sheetData sheetId="10">
        <row r="4">
          <cell r="J4">
            <v>20.947844750554971</v>
          </cell>
        </row>
      </sheetData>
      <sheetData sheetId="11">
        <row r="4">
          <cell r="J4">
            <v>12.298813211084761</v>
          </cell>
        </row>
      </sheetData>
      <sheetData sheetId="12">
        <row r="4">
          <cell r="J4">
            <v>50.476457726519584</v>
          </cell>
        </row>
      </sheetData>
      <sheetData sheetId="13">
        <row r="4">
          <cell r="J4">
            <v>3.2155363853426149</v>
          </cell>
        </row>
      </sheetData>
      <sheetData sheetId="14">
        <row r="4">
          <cell r="J4">
            <v>225.90901220724089</v>
          </cell>
        </row>
      </sheetData>
      <sheetData sheetId="15">
        <row r="4">
          <cell r="J4">
            <v>5.0217838972182252</v>
          </cell>
        </row>
      </sheetData>
      <sheetData sheetId="16">
        <row r="4">
          <cell r="J4">
            <v>46.413183207709992</v>
          </cell>
        </row>
      </sheetData>
      <sheetData sheetId="17">
        <row r="4">
          <cell r="J4">
            <v>4.3926986454168011</v>
          </cell>
        </row>
      </sheetData>
      <sheetData sheetId="18">
        <row r="4">
          <cell r="J4">
            <v>4.991738180118233</v>
          </cell>
        </row>
      </sheetData>
      <sheetData sheetId="19">
        <row r="4">
          <cell r="J4">
            <v>13.622338894983736</v>
          </cell>
        </row>
      </sheetData>
      <sheetData sheetId="20">
        <row r="4">
          <cell r="J4">
            <v>2.4288971861500506</v>
          </cell>
        </row>
      </sheetData>
      <sheetData sheetId="21">
        <row r="4">
          <cell r="J4">
            <v>15.335598335113779</v>
          </cell>
        </row>
      </sheetData>
      <sheetData sheetId="22">
        <row r="4">
          <cell r="J4">
            <v>8.1957006257047649</v>
          </cell>
        </row>
      </sheetData>
      <sheetData sheetId="23">
        <row r="4">
          <cell r="J4">
            <v>10.739273009671086</v>
          </cell>
        </row>
      </sheetData>
      <sheetData sheetId="24">
        <row r="4">
          <cell r="J4">
            <v>5.1609843696298094</v>
          </cell>
        </row>
      </sheetData>
      <sheetData sheetId="25">
        <row r="4">
          <cell r="J4">
            <v>15.13488056328527</v>
          </cell>
        </row>
      </sheetData>
      <sheetData sheetId="26">
        <row r="4">
          <cell r="J4">
            <v>49.197591576147147</v>
          </cell>
        </row>
      </sheetData>
      <sheetData sheetId="27">
        <row r="4">
          <cell r="J4">
            <v>1.5065856142518579</v>
          </cell>
        </row>
      </sheetData>
      <sheetData sheetId="28">
        <row r="4">
          <cell r="J4">
            <v>30.447496808453018</v>
          </cell>
        </row>
      </sheetData>
      <sheetData sheetId="29">
        <row r="4">
          <cell r="J4">
            <v>34.710803442583043</v>
          </cell>
        </row>
      </sheetData>
      <sheetData sheetId="30">
        <row r="4">
          <cell r="J4">
            <v>3.0055995173658552</v>
          </cell>
        </row>
      </sheetData>
      <sheetData sheetId="31">
        <row r="4">
          <cell r="J4">
            <v>4.1709633202867167</v>
          </cell>
        </row>
      </sheetData>
      <sheetData sheetId="32">
        <row r="4">
          <cell r="J4">
            <v>2.7538937149639762</v>
          </cell>
        </row>
      </sheetData>
      <sheetData sheetId="33">
        <row r="4">
          <cell r="J4">
            <v>260.37377742892056</v>
          </cell>
        </row>
      </sheetData>
      <sheetData sheetId="34">
        <row r="4">
          <cell r="J4">
            <v>0.97616759325788527</v>
          </cell>
        </row>
      </sheetData>
      <sheetData sheetId="35">
        <row r="4">
          <cell r="J4">
            <v>11.330821845917743</v>
          </cell>
        </row>
      </sheetData>
      <sheetData sheetId="36">
        <row r="4">
          <cell r="J4">
            <v>17.583058937521862</v>
          </cell>
        </row>
      </sheetData>
      <sheetData sheetId="37">
        <row r="4">
          <cell r="J4">
            <v>16.770084688637763</v>
          </cell>
        </row>
      </sheetData>
      <sheetData sheetId="38">
        <row r="4">
          <cell r="J4">
            <v>14.074070140408107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552.17</f>
        <v>552.16999999999996</v>
      </c>
      <c r="P2" t="s">
        <v>8</v>
      </c>
      <c r="Q2" s="10">
        <f>N2+K2+H2</f>
        <v>609.25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0.14060023745033318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4333.2074756645889</v>
      </c>
      <c r="D7" s="20">
        <f>(C7*[1]Feuil1!$K$2-C4)/C4</f>
        <v>0.52013061019844875</v>
      </c>
      <c r="E7" s="31">
        <f>C7-C7/(1+D7)</f>
        <v>1482.6580251151381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1255.2083206345881</v>
      </c>
    </row>
    <row r="9" spans="2:20">
      <c r="M9" s="17" t="str">
        <f>IF(C13&gt;C7*Params!F8,B13,"Others")</f>
        <v>BTC</v>
      </c>
      <c r="N9" s="18">
        <f>IF(C13&gt;C7*0.1,C13,C7)</f>
        <v>1242.9560877908229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552.16999999999996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260.37377742892056</v>
      </c>
    </row>
    <row r="12" spans="2:20">
      <c r="B12" s="7" t="s">
        <v>19</v>
      </c>
      <c r="C12" s="1">
        <f>[2]ETH!J4</f>
        <v>1255.2083206345881</v>
      </c>
      <c r="D12" s="20">
        <f>C12/$C$7</f>
        <v>0.28967187186024951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225.90901220724089</v>
      </c>
    </row>
    <row r="13" spans="2:20">
      <c r="B13" s="7" t="s">
        <v>4</v>
      </c>
      <c r="C13" s="1">
        <f>[2]BTC!J4</f>
        <v>1242.9560877908229</v>
      </c>
      <c r="D13" s="20">
        <f t="shared" ref="D13:D55" si="0">C13/$C$7</f>
        <v>0.28684435138896491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796.59027760301547</v>
      </c>
      <c r="Q13" s="23"/>
    </row>
    <row r="14" spans="2:20">
      <c r="B14" s="7" t="s">
        <v>59</v>
      </c>
      <c r="C14" s="1">
        <f>$N$2</f>
        <v>552.16999999999996</v>
      </c>
      <c r="D14" s="20">
        <f t="shared" si="0"/>
        <v>0.12742754716938937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260.37377742892056</v>
      </c>
      <c r="D15" s="20">
        <f t="shared" si="0"/>
        <v>6.0088001530318312E-2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225.90901220724089</v>
      </c>
      <c r="D16" s="20">
        <f t="shared" si="0"/>
        <v>5.2134363165380851E-2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2.578921056228926E-2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2.0769834009897393E-2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1.4435034636878686E-2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49.197591576147147</v>
      </c>
      <c r="D20" s="20">
        <f t="shared" si="0"/>
        <v>1.1353620119147805E-2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50.476457726519584</v>
      </c>
      <c r="D21" s="20">
        <f t="shared" si="0"/>
        <v>1.1648751648749048E-2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1.170033982557553E-2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40.587671021710293</v>
      </c>
      <c r="D23" s="20">
        <f t="shared" si="0"/>
        <v>9.3666576663249471E-3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30.447496808453018</v>
      </c>
      <c r="D24" s="20">
        <f t="shared" si="0"/>
        <v>7.0265494969827752E-3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34.710803442583043</v>
      </c>
      <c r="D25" s="20">
        <f t="shared" si="0"/>
        <v>8.0104180650291644E-3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46.413183207709992</v>
      </c>
      <c r="D26" s="20">
        <f t="shared" si="0"/>
        <v>1.0711045678834371E-2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20.947844750554971</v>
      </c>
      <c r="D27" s="20">
        <f t="shared" si="0"/>
        <v>4.8342584259347459E-3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17.583058937521862</v>
      </c>
      <c r="D28" s="20">
        <f t="shared" si="0"/>
        <v>4.057746839095243E-3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15.13488056328527</v>
      </c>
      <c r="D29" s="20">
        <f t="shared" si="0"/>
        <v>3.4927661895450819E-3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1.4723504553682818E-3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13.622338894983736</v>
      </c>
      <c r="D31" s="20">
        <f t="shared" si="0"/>
        <v>3.1437079741709027E-3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12.298813211084761</v>
      </c>
      <c r="D32" s="20">
        <f t="shared" si="0"/>
        <v>2.8382700990329289E-3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15.335598335113779</v>
      </c>
      <c r="D33" s="20">
        <f t="shared" si="0"/>
        <v>3.5390870206974665E-3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11.330821845917743</v>
      </c>
      <c r="D34" s="20">
        <f t="shared" si="0"/>
        <v>2.6148809881714522E-3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10.739273009671086</v>
      </c>
      <c r="D35" s="20">
        <f t="shared" si="0"/>
        <v>2.4783657533093291E-3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10.271156154374307</v>
      </c>
      <c r="D36" s="20">
        <f t="shared" si="0"/>
        <v>2.370335649067671E-3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16.770084688637763</v>
      </c>
      <c r="D37" s="20">
        <f t="shared" si="0"/>
        <v>3.8701319479436456E-3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14.074070140408107</v>
      </c>
      <c r="D38" s="20">
        <f t="shared" si="0"/>
        <v>3.2479566739992186E-3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2.4231473011546959E-3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8.1957006257047649</v>
      </c>
      <c r="D40" s="20">
        <f t="shared" si="0"/>
        <v>1.8913704621188905E-3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5.0217838972182252</v>
      </c>
      <c r="D41" s="20">
        <f t="shared" si="0"/>
        <v>1.1589068664310906E-3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4.991738180118233</v>
      </c>
      <c r="D42" s="20">
        <f t="shared" si="0"/>
        <v>1.1519730380213666E-3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4.3926986454168011</v>
      </c>
      <c r="D43" s="20">
        <f t="shared" si="0"/>
        <v>1.0137291302312009E-3</v>
      </c>
    </row>
    <row r="44" spans="2:14">
      <c r="B44" s="22" t="s">
        <v>56</v>
      </c>
      <c r="C44" s="9">
        <f>[2]SHIB!$J$4</f>
        <v>4.1709633202867167</v>
      </c>
      <c r="D44" s="20">
        <f t="shared" si="0"/>
        <v>9.6255795359695103E-4</v>
      </c>
    </row>
    <row r="45" spans="2:14">
      <c r="B45" s="22" t="s">
        <v>23</v>
      </c>
      <c r="C45" s="9">
        <f>[2]LUNA!J4</f>
        <v>5.1609843696298094</v>
      </c>
      <c r="D45" s="20">
        <f t="shared" si="0"/>
        <v>1.1910309853876229E-3</v>
      </c>
    </row>
    <row r="46" spans="2:14">
      <c r="B46" s="22" t="s">
        <v>36</v>
      </c>
      <c r="C46" s="9">
        <f>[2]AMP!$J$4</f>
        <v>3.2155363853426149</v>
      </c>
      <c r="D46" s="20">
        <f t="shared" si="0"/>
        <v>7.420684108483507E-4</v>
      </c>
    </row>
    <row r="47" spans="2:14">
      <c r="B47" s="22" t="s">
        <v>64</v>
      </c>
      <c r="C47" s="10">
        <f>[2]ACE!$J$4</f>
        <v>2.6302336180201653</v>
      </c>
      <c r="D47" s="20">
        <f t="shared" si="0"/>
        <v>6.0699461837256325E-4</v>
      </c>
    </row>
    <row r="48" spans="2:14">
      <c r="B48" s="22" t="s">
        <v>40</v>
      </c>
      <c r="C48" s="9">
        <f>[2]SHPING!$J$4</f>
        <v>2.7538937149639762</v>
      </c>
      <c r="D48" s="20">
        <f t="shared" si="0"/>
        <v>6.3553239267446072E-4</v>
      </c>
    </row>
    <row r="49" spans="2:4">
      <c r="B49" s="22" t="s">
        <v>62</v>
      </c>
      <c r="C49" s="10">
        <f>[2]SEI!$J$4</f>
        <v>3.0055995173658552</v>
      </c>
      <c r="D49" s="20">
        <f t="shared" si="0"/>
        <v>6.936200341768503E-4</v>
      </c>
    </row>
    <row r="50" spans="2:4">
      <c r="B50" s="22" t="s">
        <v>50</v>
      </c>
      <c r="C50" s="9">
        <f>[2]KAVA!$J$4</f>
        <v>2.4288971861500506</v>
      </c>
      <c r="D50" s="20">
        <f t="shared" si="0"/>
        <v>5.6053101537159328E-4</v>
      </c>
    </row>
    <row r="51" spans="2:4">
      <c r="B51" s="7" t="s">
        <v>25</v>
      </c>
      <c r="C51" s="1">
        <f>[2]POLIS!J4</f>
        <v>2.5649293898484693</v>
      </c>
      <c r="D51" s="20">
        <f t="shared" si="0"/>
        <v>5.9192397415844559E-4</v>
      </c>
    </row>
    <row r="52" spans="2:4">
      <c r="B52" s="7" t="s">
        <v>28</v>
      </c>
      <c r="C52" s="1">
        <f>[2]ATLAS!O47</f>
        <v>2.0566276307637175</v>
      </c>
      <c r="D52" s="20">
        <f t="shared" si="0"/>
        <v>4.7462016123478836E-4</v>
      </c>
    </row>
    <row r="53" spans="2:4">
      <c r="B53" s="22" t="s">
        <v>63</v>
      </c>
      <c r="C53" s="10">
        <f>[2]MEME!$J$4</f>
        <v>1.5065856142518579</v>
      </c>
      <c r="D53" s="20">
        <f t="shared" si="0"/>
        <v>3.4768370144122655E-4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3.9157912690062475E-4</v>
      </c>
    </row>
    <row r="55" spans="2:4">
      <c r="B55" s="22" t="s">
        <v>43</v>
      </c>
      <c r="C55" s="9">
        <f>[2]TRX!$J$4</f>
        <v>0.97616759325788527</v>
      </c>
      <c r="D55" s="20">
        <f t="shared" si="0"/>
        <v>2.2527598753119233E-4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B25" sqref="B2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2024-01-03T15:24:36Z</dcterms:modified>
</cp:coreProperties>
</file>