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K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0" l="1"/>
  <c r="C32"/>
  <c r="C41" l="1"/>
  <c r="C42" l="1"/>
  <c r="C29" l="1"/>
  <c r="C39" l="1"/>
  <c r="C34" l="1"/>
  <c r="C38"/>
  <c r="C35"/>
  <c r="C23" l="1"/>
  <c r="C20"/>
  <c r="C26" l="1"/>
  <c r="C44" l="1"/>
  <c r="C16" l="1"/>
  <c r="C15" l="1"/>
  <c r="C12"/>
  <c r="C13" l="1"/>
  <c r="C28" l="1"/>
  <c r="C24" l="1"/>
  <c r="C22" l="1"/>
  <c r="C31" l="1"/>
  <c r="C49" l="1"/>
  <c r="C25" l="1"/>
  <c r="C17" l="1"/>
  <c r="C52" l="1"/>
  <c r="C33" l="1"/>
  <c r="C7" l="1"/>
  <c r="D52" l="1"/>
  <c r="D41"/>
  <c r="D37"/>
  <c r="D7"/>
  <c r="E7" s="1"/>
  <c r="D12"/>
  <c r="D29"/>
  <c r="D23"/>
  <c r="D22"/>
  <c r="D16"/>
  <c r="D32"/>
  <c r="D31"/>
  <c r="M9"/>
  <c r="D39"/>
  <c r="D53"/>
  <c r="D20"/>
  <c r="D46"/>
  <c r="N9"/>
  <c r="D15"/>
  <c r="D34"/>
  <c r="D50"/>
  <c r="D25"/>
  <c r="D19"/>
  <c r="D28"/>
  <c r="Q3"/>
  <c r="D54"/>
  <c r="D21"/>
  <c r="D35"/>
  <c r="D40"/>
  <c r="D27"/>
  <c r="D47"/>
  <c r="D36"/>
  <c r="D13"/>
  <c r="D44"/>
  <c r="D48"/>
  <c r="D14"/>
  <c r="D30"/>
  <c r="D51"/>
  <c r="N8"/>
  <c r="M8"/>
  <c r="D38"/>
  <c r="D17"/>
  <c r="D42"/>
  <c r="D26"/>
  <c r="D43"/>
  <c r="D24"/>
  <c r="D55"/>
  <c r="D45"/>
  <c r="D18"/>
  <c r="D49"/>
  <c r="D33"/>
  <c r="N10" l="1"/>
  <c r="M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<sst xmlns="http://schemas.openxmlformats.org/spreadsheetml/2006/main" count="107" uniqueCount="67">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</sst>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1271.4979761112927</c:v>
                </c:pt>
                <c:pt idx="1">
                  <c:v>1305.1395364769342</c:v>
                </c:pt>
                <c:pt idx="2">
                  <c:v>363.44</c:v>
                </c:pt>
                <c:pt idx="3">
                  <c:v>356.58588304377531</c:v>
                </c:pt>
                <c:pt idx="4">
                  <c:v>1060.3639588640858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1305.1395364769342</v>
          </cell>
        </row>
      </sheetData>
      <sheetData sheetId="1">
        <row r="4">
          <cell r="J4">
            <v>1271.4979761112927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3.255966708466798</v>
          </cell>
        </row>
      </sheetData>
      <sheetData sheetId="4">
        <row r="47">
          <cell r="M47">
            <v>111.01</v>
          </cell>
          <cell r="O47">
            <v>1.9217776853521258</v>
          </cell>
        </row>
      </sheetData>
      <sheetData sheetId="5">
        <row r="4">
          <cell r="C4">
            <v>-100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4.1650307618726563</v>
          </cell>
        </row>
      </sheetData>
      <sheetData sheetId="8">
        <row r="4">
          <cell r="J4">
            <v>44.600373111075335</v>
          </cell>
        </row>
      </sheetData>
      <sheetData sheetId="9">
        <row r="4">
          <cell r="J4">
            <v>11.616663495802893</v>
          </cell>
        </row>
      </sheetData>
      <sheetData sheetId="10">
        <row r="4">
          <cell r="J4">
            <v>23.343430713457003</v>
          </cell>
        </row>
      </sheetData>
      <sheetData sheetId="11">
        <row r="4">
          <cell r="J4">
            <v>13.729432868544066</v>
          </cell>
        </row>
      </sheetData>
      <sheetData sheetId="12">
        <row r="4">
          <cell r="J4">
            <v>60.426390076346671</v>
          </cell>
        </row>
      </sheetData>
      <sheetData sheetId="13">
        <row r="4">
          <cell r="J4">
            <v>3.6506932412546149</v>
          </cell>
        </row>
      </sheetData>
      <sheetData sheetId="14">
        <row r="4">
          <cell r="J4">
            <v>192.02894520413457</v>
          </cell>
        </row>
      </sheetData>
      <sheetData sheetId="15">
        <row r="4">
          <cell r="J4">
            <v>5.6955624241392071</v>
          </cell>
        </row>
      </sheetData>
      <sheetData sheetId="16">
        <row r="4">
          <cell r="J4">
            <v>47.407808809377826</v>
          </cell>
        </row>
      </sheetData>
      <sheetData sheetId="17">
        <row r="4">
          <cell r="J4">
            <v>5.9938573019005457</v>
          </cell>
        </row>
      </sheetData>
      <sheetData sheetId="18">
        <row r="4">
          <cell r="J4">
            <v>4.61997354169507</v>
          </cell>
        </row>
      </sheetData>
      <sheetData sheetId="19">
        <row r="4">
          <cell r="J4">
            <v>13.949615208095413</v>
          </cell>
        </row>
      </sheetData>
      <sheetData sheetId="20">
        <row r="4">
          <cell r="J4">
            <v>2.4621147487233159</v>
          </cell>
        </row>
      </sheetData>
      <sheetData sheetId="21">
        <row r="4">
          <cell r="J4">
            <v>12.898361741711636</v>
          </cell>
        </row>
      </sheetData>
      <sheetData sheetId="22">
        <row r="4">
          <cell r="J4">
            <v>8.3843759242864238</v>
          </cell>
        </row>
      </sheetData>
      <sheetData sheetId="23">
        <row r="4">
          <cell r="J4">
            <v>11.709412501854079</v>
          </cell>
        </row>
      </sheetData>
      <sheetData sheetId="24">
        <row r="4">
          <cell r="J4">
            <v>3.9963869098528315</v>
          </cell>
        </row>
      </sheetData>
      <sheetData sheetId="25">
        <row r="4">
          <cell r="J4">
            <v>20.156445345317803</v>
          </cell>
        </row>
      </sheetData>
      <sheetData sheetId="26">
        <row r="4">
          <cell r="J4">
            <v>49.167689805934764</v>
          </cell>
        </row>
      </sheetData>
      <sheetData sheetId="27">
        <row r="4">
          <cell r="J4">
            <v>1.9715879858257754</v>
          </cell>
        </row>
      </sheetData>
      <sheetData sheetId="28">
        <row r="4">
          <cell r="J4">
            <v>47.622294663376444</v>
          </cell>
        </row>
      </sheetData>
      <sheetData sheetId="29">
        <row r="4">
          <cell r="J4">
            <v>51.736651659087947</v>
          </cell>
        </row>
      </sheetData>
      <sheetData sheetId="30">
        <row r="4">
          <cell r="J4">
            <v>1.9284420470307495</v>
          </cell>
        </row>
      </sheetData>
      <sheetData sheetId="31">
        <row r="4">
          <cell r="J4">
            <v>4.6339438314884651</v>
          </cell>
        </row>
      </sheetData>
      <sheetData sheetId="32">
        <row r="4">
          <cell r="J4">
            <v>2.927036002516838</v>
          </cell>
        </row>
      </sheetData>
      <sheetData sheetId="33">
        <row r="4">
          <cell r="J4">
            <v>356.58588304377531</v>
          </cell>
        </row>
      </sheetData>
      <sheetData sheetId="34">
        <row r="4">
          <cell r="J4">
            <v>0.97531096128936334</v>
          </cell>
        </row>
      </sheetData>
      <sheetData sheetId="35">
        <row r="4">
          <cell r="J4">
            <v>12.966589048030624</v>
          </cell>
        </row>
      </sheetData>
      <sheetData sheetId="36">
        <row r="4">
          <cell r="J4">
            <v>19.1739178627207</v>
          </cell>
        </row>
      </sheetData>
      <sheetData sheetId="37">
        <row r="4">
          <cell r="J4">
            <v>5.7908082655860103</v>
          </cell>
        </row>
      </sheetData>
      <sheetData sheetId="38">
        <row r="4">
          <cell r="J4">
            <v>4.1602748079369825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H3" sqref="H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11.78+37.53</f>
        <v>49.31</v>
      </c>
      <c r="M2" t="s">
        <v>59</v>
      </c>
      <c r="N2" s="9">
        <f>363.44</f>
        <v>363.44</v>
      </c>
      <c r="P2" t="s">
        <v>8</v>
      </c>
      <c r="Q2" s="10">
        <f>N2+K2+H2</f>
        <v>438.98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0.10075217901650528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4357.0273544960855</v>
      </c>
      <c r="D7" s="20">
        <f>(C7*[1]Feuil1!$K$2-C4)/C4</f>
        <v>0.54528341022991467</v>
      </c>
      <c r="E7" s="31">
        <f>C7-C7/(1+D7)</f>
        <v>1537.462137104781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1271.4979761112927</v>
      </c>
    </row>
    <row r="9" spans="2:20">
      <c r="M9" s="17" t="str">
        <f>IF(C13&gt;C7*Params!F8,B13,"Others")</f>
        <v>ETH</v>
      </c>
      <c r="N9" s="18">
        <f>IF(C13&gt;C7*0.1,C13,C7)</f>
        <v>1305.1395364769342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363.44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356.58588304377531</v>
      </c>
    </row>
    <row r="12" spans="2:20">
      <c r="B12" s="7" t="s">
        <v>4</v>
      </c>
      <c r="C12" s="1">
        <f>[2]BTC!J4</f>
        <v>1271.4979761112927</v>
      </c>
      <c r="D12" s="20">
        <f>C12/$C$7</f>
        <v>0.29182694361540185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1060.3639588640858</v>
      </c>
    </row>
    <row r="13" spans="2:20">
      <c r="B13" s="7" t="s">
        <v>19</v>
      </c>
      <c r="C13" s="1">
        <f>[2]ETH!J4</f>
        <v>1305.1395364769342</v>
      </c>
      <c r="D13" s="20">
        <f t="shared" ref="D13:D55" si="0">C13/$C$7</f>
        <v>0.29954816215008151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363.44</v>
      </c>
      <c r="D14" s="20">
        <f t="shared" si="0"/>
        <v>8.3414670239552319E-2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356.58588304377531</v>
      </c>
      <c r="D15" s="20">
        <f t="shared" si="0"/>
        <v>8.1841552515342531E-2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192.02894520413457</v>
      </c>
      <c r="D16" s="20">
        <f t="shared" si="0"/>
        <v>4.4073385264835868E-2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111.01</v>
      </c>
      <c r="D17" s="20">
        <f t="shared" si="0"/>
        <v>2.5478380319427424E-2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100</v>
      </c>
      <c r="D18" s="20">
        <f>C18/$C$7</f>
        <v>2.2951428087043892E-2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1.4356118268445954E-2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60.426390076346671</v>
      </c>
      <c r="D20" s="20">
        <f t="shared" si="0"/>
        <v>1.3868719463969333E-2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49.31</v>
      </c>
      <c r="D21" s="20">
        <f t="shared" si="0"/>
        <v>1.1317349189721344E-2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47.622294663376444</v>
      </c>
      <c r="D22" s="20">
        <f t="shared" si="0"/>
        <v>1.0929996713064985E-2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49.167689805934764</v>
      </c>
      <c r="D23" s="20">
        <f t="shared" si="0"/>
        <v>1.1284686967869927E-2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44.600373111075335</v>
      </c>
      <c r="D24" s="20">
        <f t="shared" si="0"/>
        <v>1.0236422561141717E-2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51.736651659087947</v>
      </c>
      <c r="D25" s="20">
        <f t="shared" si="0"/>
        <v>1.187430040017997E-2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47.407808809377826</v>
      </c>
      <c r="D26" s="20">
        <f t="shared" si="0"/>
        <v>1.0880769146527611E-2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6.0201595872316129E-3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23.343430713457003</v>
      </c>
      <c r="D28" s="20">
        <f t="shared" si="0"/>
        <v>5.3576507132480009E-3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20.156445345317803</v>
      </c>
      <c r="D29" s="20">
        <f t="shared" si="0"/>
        <v>4.6261920583349214E-3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19.1739178627207</v>
      </c>
      <c r="D30" s="20">
        <f t="shared" si="0"/>
        <v>4.4006879697312045E-3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13.949615208095413</v>
      </c>
      <c r="D31" s="20">
        <f t="shared" si="0"/>
        <v>3.2016359029053568E-3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13.729432868544066</v>
      </c>
      <c r="D32" s="20">
        <f t="shared" si="0"/>
        <v>3.1511009115828587E-3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11.616663495802893</v>
      </c>
      <c r="D33" s="20">
        <f t="shared" si="0"/>
        <v>2.6661901683530799E-3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12.966589048030624</v>
      </c>
      <c r="D34" s="20">
        <f t="shared" si="0"/>
        <v>2.9760173607012576E-3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12.898361741711636</v>
      </c>
      <c r="D35" s="20">
        <f t="shared" si="0"/>
        <v>2.9603582195557279E-3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11.709412501854079</v>
      </c>
      <c r="D36" s="20">
        <f t="shared" si="0"/>
        <v>2.687477389778366E-3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2.4098999491396086E-3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8.3843759242864238</v>
      </c>
      <c r="D38" s="20">
        <f t="shared" si="0"/>
        <v>1.9243340108100202E-3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5.9938573019005457</v>
      </c>
      <c r="D39" s="20">
        <f t="shared" si="0"/>
        <v>1.3756758482857329E-3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5.6955624241392071</v>
      </c>
      <c r="D40" s="20">
        <f t="shared" si="0"/>
        <v>1.307212913929004E-3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4.6339438314884651</v>
      </c>
      <c r="D41" s="20">
        <f t="shared" si="0"/>
        <v>1.0635562860780814E-3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4.61997354169507</v>
      </c>
      <c r="D42" s="20">
        <f t="shared" si="0"/>
        <v>1.0603499050625988E-3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4.1650307618726563</v>
      </c>
      <c r="D43" s="20">
        <f t="shared" si="0"/>
        <v>9.5593404011445904E-4</v>
      </c>
    </row>
    <row r="44" spans="2:14">
      <c r="B44" s="22" t="s">
        <v>23</v>
      </c>
      <c r="C44" s="9">
        <f>[2]LUNA!J4</f>
        <v>3.9963869098528315</v>
      </c>
      <c r="D44" s="20">
        <f t="shared" si="0"/>
        <v>9.1722786769490817E-4</v>
      </c>
    </row>
    <row r="45" spans="2:14">
      <c r="B45" s="22" t="s">
        <v>36</v>
      </c>
      <c r="C45" s="9">
        <f>[2]AMP!$J$4</f>
        <v>3.6506932412546149</v>
      </c>
      <c r="D45" s="20">
        <f t="shared" si="0"/>
        <v>8.378862339451247E-4</v>
      </c>
    </row>
    <row r="46" spans="2:14">
      <c r="B46" s="7" t="s">
        <v>25</v>
      </c>
      <c r="C46" s="1">
        <f>[2]POLIS!J4</f>
        <v>3.255966708466798</v>
      </c>
      <c r="D46" s="20">
        <f t="shared" si="0"/>
        <v>7.4729085763184722E-4</v>
      </c>
    </row>
    <row r="47" spans="2:14">
      <c r="B47" s="22" t="s">
        <v>40</v>
      </c>
      <c r="C47" s="9">
        <f>[2]SHPING!$J$4</f>
        <v>2.927036002516838</v>
      </c>
      <c r="D47" s="20">
        <f t="shared" si="0"/>
        <v>6.7179656319953627E-4</v>
      </c>
    </row>
    <row r="48" spans="2:14">
      <c r="B48" s="22" t="s">
        <v>50</v>
      </c>
      <c r="C48" s="9">
        <f>[2]KAVA!$J$4</f>
        <v>2.4621147487233159</v>
      </c>
      <c r="D48" s="20">
        <f t="shared" si="0"/>
        <v>5.650904959737333E-4</v>
      </c>
    </row>
    <row r="49" spans="2:4">
      <c r="B49" s="22" t="s">
        <v>62</v>
      </c>
      <c r="C49" s="10">
        <f>[2]SEI!$J$4</f>
        <v>1.9284420470307495</v>
      </c>
      <c r="D49" s="20">
        <f t="shared" si="0"/>
        <v>4.4260498962457964E-4</v>
      </c>
    </row>
    <row r="50" spans="2:4">
      <c r="B50" s="22" t="s">
        <v>65</v>
      </c>
      <c r="C50" s="10">
        <f>[2]DYDX!$J$4</f>
        <v>4.1602748079369825</v>
      </c>
      <c r="D50" s="20">
        <f t="shared" si="0"/>
        <v>9.5484248076705986E-4</v>
      </c>
    </row>
    <row r="51" spans="2:4">
      <c r="B51" s="22" t="s">
        <v>66</v>
      </c>
      <c r="C51" s="10">
        <f>[2]TIA!$J$4</f>
        <v>5.7908082655860103</v>
      </c>
      <c r="D51" s="20">
        <f t="shared" si="0"/>
        <v>1.3290731947345669E-3</v>
      </c>
    </row>
    <row r="52" spans="2:4">
      <c r="B52" s="7" t="s">
        <v>28</v>
      </c>
      <c r="C52" s="1">
        <f>[2]ATLAS!O47</f>
        <v>1.9217776853521258</v>
      </c>
      <c r="D52" s="20">
        <f t="shared" si="0"/>
        <v>4.4107542344644981E-4</v>
      </c>
    </row>
    <row r="53" spans="2:4">
      <c r="B53" s="22" t="s">
        <v>63</v>
      </c>
      <c r="C53" s="10">
        <f>[2]MEME!$J$4</f>
        <v>1.9715879858257754</v>
      </c>
      <c r="D53" s="20">
        <f t="shared" si="0"/>
        <v>4.5250759873959994E-4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3.8943836288956316E-4</v>
      </c>
    </row>
    <row r="55" spans="2:4">
      <c r="B55" s="22" t="s">
        <v>43</v>
      </c>
      <c r="C55" s="9">
        <f>[2]TRX!$J$4</f>
        <v>0.97531096128936334</v>
      </c>
      <c r="D55" s="20">
        <f t="shared" si="0"/>
        <v>2.2384779390538471E-4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2023-12-22T12:41:13Z</dcterms:modified>
</cp:coreProperties>
</file>