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 l="1"/>
  <c r="T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29"/>
  <c r="C15" l="1"/>
  <c r="C43"/>
  <c r="C25"/>
  <c r="C31"/>
  <c r="C41"/>
  <c r="C23"/>
  <c r="C21"/>
  <c r="C38"/>
  <c r="C50" l="1"/>
  <c r="C13"/>
  <c r="C32" l="1"/>
  <c r="C17" l="1"/>
  <c r="C51" l="1"/>
  <c r="C45" l="1"/>
  <c r="C7" l="1"/>
  <c r="D39" l="1"/>
  <c r="N8"/>
  <c r="D25"/>
  <c r="D14"/>
  <c r="D7"/>
  <c r="E7" s="1"/>
  <c r="D50"/>
  <c r="M9"/>
  <c r="D30"/>
  <c r="D21"/>
  <c r="D43"/>
  <c r="D38"/>
  <c r="D18"/>
  <c r="D26"/>
  <c r="D34"/>
  <c r="M8"/>
  <c r="D35"/>
  <c r="D32"/>
  <c r="D12"/>
  <c r="D28"/>
  <c r="D47"/>
  <c r="D37"/>
  <c r="D33"/>
  <c r="N9"/>
  <c r="D24"/>
  <c r="D16"/>
  <c r="D51"/>
  <c r="D20"/>
  <c r="D53"/>
  <c r="D36"/>
  <c r="D49"/>
  <c r="D31"/>
  <c r="D15"/>
  <c r="D48"/>
  <c r="D27"/>
  <c r="D52"/>
  <c r="D19"/>
  <c r="D40"/>
  <c r="D17"/>
  <c r="D13"/>
  <c r="D44"/>
  <c r="D23"/>
  <c r="D42"/>
  <c r="D55"/>
  <c r="D41"/>
  <c r="D22"/>
  <c r="D46"/>
  <c r="D29"/>
  <c r="D54"/>
  <c r="Q3"/>
  <c r="D45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M33" l="1"/>
  <c r="N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<sst xmlns="http://schemas.openxmlformats.org/spreadsheetml/2006/main" count="110" uniqueCount="68">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</sst>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1384.1013397665238</c:v>
                </c:pt>
                <c:pt idx="1">
                  <c:v>1301.4633787270971</c:v>
                </c:pt>
                <c:pt idx="2">
                  <c:v>548.78</c:v>
                </c:pt>
                <c:pt idx="3">
                  <c:v>252.62375669036999</c:v>
                </c:pt>
                <c:pt idx="4">
                  <c:v>1153.8586811202508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1384.1013397665238</v>
          </cell>
        </row>
      </sheetData>
      <sheetData sheetId="1">
        <row r="4">
          <cell r="J4">
            <v>1301.4633787270971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2.2282070796914719</v>
          </cell>
        </row>
      </sheetData>
      <sheetData sheetId="4">
        <row r="47">
          <cell r="M47">
            <v>130.75</v>
          </cell>
          <cell r="O47">
            <v>1.0812372466528402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2.9891777581547214</v>
          </cell>
        </row>
      </sheetData>
      <sheetData sheetId="8">
        <row r="4">
          <cell r="J4">
            <v>39.026566289782025</v>
          </cell>
        </row>
      </sheetData>
      <sheetData sheetId="9">
        <row r="4">
          <cell r="J4">
            <v>9.6810116112613454</v>
          </cell>
        </row>
      </sheetData>
      <sheetData sheetId="10">
        <row r="4">
          <cell r="J4">
            <v>20.148216944969096</v>
          </cell>
        </row>
      </sheetData>
      <sheetData sheetId="11">
        <row r="4">
          <cell r="J4">
            <v>12.742326990122191</v>
          </cell>
        </row>
      </sheetData>
      <sheetData sheetId="12">
        <row r="4">
          <cell r="J4">
            <v>49.66464004333146</v>
          </cell>
        </row>
      </sheetData>
      <sheetData sheetId="13">
        <row r="4">
          <cell r="J4">
            <v>3.1958182602401601</v>
          </cell>
        </row>
      </sheetData>
      <sheetData sheetId="14">
        <row r="4">
          <cell r="J4">
            <v>226.36551058557163</v>
          </cell>
        </row>
      </sheetData>
      <sheetData sheetId="15">
        <row r="4">
          <cell r="J4">
            <v>4.9411679089878744</v>
          </cell>
        </row>
      </sheetData>
      <sheetData sheetId="16">
        <row r="4">
          <cell r="J4">
            <v>46.141446846208538</v>
          </cell>
        </row>
      </sheetData>
      <sheetData sheetId="17">
        <row r="4">
          <cell r="J4">
            <v>5.6812343152476945</v>
          </cell>
        </row>
      </sheetData>
      <sheetData sheetId="18">
        <row r="4">
          <cell r="J4">
            <v>4.5020581822213552</v>
          </cell>
        </row>
      </sheetData>
      <sheetData sheetId="19">
        <row r="4">
          <cell r="J4">
            <v>12.629800548197787</v>
          </cell>
        </row>
      </sheetData>
      <sheetData sheetId="20">
        <row r="4">
          <cell r="J4">
            <v>2.2091888094154939</v>
          </cell>
        </row>
      </sheetData>
      <sheetData sheetId="21">
        <row r="4">
          <cell r="J4">
            <v>11.873764860614312</v>
          </cell>
        </row>
      </sheetData>
      <sheetData sheetId="22">
        <row r="4">
          <cell r="J4">
            <v>8.9416918311408633</v>
          </cell>
        </row>
      </sheetData>
      <sheetData sheetId="23">
        <row r="4">
          <cell r="J4">
            <v>11.443366594280979</v>
          </cell>
        </row>
      </sheetData>
      <sheetData sheetId="24">
        <row r="4">
          <cell r="J4">
            <v>5.5430629638690654</v>
          </cell>
        </row>
      </sheetData>
      <sheetData sheetId="25">
        <row r="4">
          <cell r="J4">
            <v>15.872810233283728</v>
          </cell>
        </row>
      </sheetData>
      <sheetData sheetId="26">
        <row r="4">
          <cell r="J4">
            <v>49.260077880851824</v>
          </cell>
        </row>
      </sheetData>
      <sheetData sheetId="27">
        <row r="4">
          <cell r="J4">
            <v>1.7415849129895213</v>
          </cell>
        </row>
      </sheetData>
      <sheetData sheetId="28">
        <row r="4">
          <cell r="J4">
            <v>44.756534198010506</v>
          </cell>
        </row>
      </sheetData>
      <sheetData sheetId="29">
        <row r="4">
          <cell r="J4">
            <v>32.647232149001951</v>
          </cell>
        </row>
      </sheetData>
      <sheetData sheetId="30">
        <row r="4">
          <cell r="J4">
            <v>3.134245402859237</v>
          </cell>
        </row>
      </sheetData>
      <sheetData sheetId="31">
        <row r="4">
          <cell r="J4">
            <v>4.2356805411581888</v>
          </cell>
        </row>
      </sheetData>
      <sheetData sheetId="32">
        <row r="4">
          <cell r="J4">
            <v>2.4645701290011375</v>
          </cell>
        </row>
      </sheetData>
      <sheetData sheetId="33">
        <row r="4">
          <cell r="J4">
            <v>252.62375669036999</v>
          </cell>
        </row>
      </sheetData>
      <sheetData sheetId="34">
        <row r="4">
          <cell r="J4">
            <v>1.024938551135977</v>
          </cell>
        </row>
      </sheetData>
      <sheetData sheetId="35">
        <row r="4">
          <cell r="J4">
            <v>11.911050845230147</v>
          </cell>
        </row>
      </sheetData>
      <sheetData sheetId="36">
        <row r="4">
          <cell r="J4">
            <v>17.780979878317179</v>
          </cell>
        </row>
      </sheetData>
      <sheetData sheetId="37">
        <row r="4">
          <cell r="J4">
            <v>23.470689519955393</v>
          </cell>
        </row>
      </sheetData>
      <sheetData sheetId="38">
        <row r="4">
          <cell r="J4">
            <v>18.825330941828142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107.81+5.53</f>
        <v>113.34</v>
      </c>
      <c r="J2" t="s">
        <v>6</v>
      </c>
      <c r="K2" s="9">
        <f>13.17+37.53</f>
        <v>50.7</v>
      </c>
      <c r="M2" t="s">
        <v>59</v>
      </c>
      <c r="N2" s="9">
        <f>548.78</f>
        <v>548.78</v>
      </c>
      <c r="P2" t="s">
        <v>8</v>
      </c>
      <c r="Q2" s="10">
        <f>N2+K2+H2</f>
        <v>712.82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0.15359761869857266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4640.8271563042408</v>
      </c>
      <c r="D7" s="20">
        <f>(C7*[1]Feuil1!$K$2-C4)/C4</f>
        <v>0.56877886784430121</v>
      </c>
      <c r="E7" s="31">
        <f>C7-C7/(1+D7)</f>
        <v>1682.5853980624825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1384.1013397665238</v>
      </c>
    </row>
    <row r="9" spans="2:20">
      <c r="M9" s="17" t="str">
        <f>IF(C13&gt;C7*Params!F8,B13,"Others")</f>
        <v>BTC</v>
      </c>
      <c r="N9" s="18">
        <f>IF(C13&gt;C7*0.1,C13,C7)</f>
        <v>1301.4633787270971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548.78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252.62375669036999</v>
      </c>
    </row>
    <row r="12" spans="2:20">
      <c r="B12" s="7" t="s">
        <v>19</v>
      </c>
      <c r="C12" s="1">
        <f>[2]ETH!J4</f>
        <v>1384.1013397665238</v>
      </c>
      <c r="D12" s="20">
        <f>C12/$C$7</f>
        <v>0.29824453554283281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1153.8586811202508</v>
      </c>
    </row>
    <row r="13" spans="2:20">
      <c r="B13" s="7" t="s">
        <v>4</v>
      </c>
      <c r="C13" s="1">
        <f>[2]BTC!J4</f>
        <v>1301.4633787270971</v>
      </c>
      <c r="D13" s="20">
        <f t="shared" ref="D13:D55" si="0">C13/$C$7</f>
        <v>0.28043780448904448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548.78</v>
      </c>
      <c r="D14" s="20">
        <f t="shared" si="0"/>
        <v>0.1182504716329546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252.62375669036999</v>
      </c>
      <c r="D15" s="20">
        <f t="shared" si="0"/>
        <v>5.443507120216666E-2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226.36551058557163</v>
      </c>
      <c r="D16" s="20">
        <f t="shared" si="0"/>
        <v>4.877697508688076E-2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2.8173856857044377E-2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1.6735522365051218E-2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1.3478200737347042E-2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1.0924776616842448E-2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49.260077880851824</v>
      </c>
      <c r="D21" s="20">
        <f t="shared" si="0"/>
        <v>1.0614503885139405E-2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49.66464004333146</v>
      </c>
      <c r="D22" s="20">
        <f t="shared" si="0"/>
        <v>1.070167846606084E-2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46.141446846208538</v>
      </c>
      <c r="D23" s="20">
        <f t="shared" si="0"/>
        <v>9.9425049225392061E-3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44.756534198010506</v>
      </c>
      <c r="D24" s="20">
        <f t="shared" si="0"/>
        <v>9.6440855672058085E-3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39.026566289782025</v>
      </c>
      <c r="D25" s="20">
        <f t="shared" si="0"/>
        <v>8.4093987936540906E-3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32.647232149001951</v>
      </c>
      <c r="D26" s="20">
        <f t="shared" si="0"/>
        <v>7.0347873448923775E-3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20.148216944969096</v>
      </c>
      <c r="D27" s="20">
        <f t="shared" si="0"/>
        <v>4.3415141883918571E-3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23.470689519955393</v>
      </c>
      <c r="D28" s="20">
        <f t="shared" si="0"/>
        <v>5.0574366873526186E-3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17.780979878317179</v>
      </c>
      <c r="D29" s="20">
        <f t="shared" si="0"/>
        <v>3.8314247179326547E-3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18.825330941828142</v>
      </c>
      <c r="D30" s="20">
        <f t="shared" si="0"/>
        <v>4.0564602618856941E-3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15.872810233283728</v>
      </c>
      <c r="D31" s="20">
        <f t="shared" si="0"/>
        <v>3.4202545577939956E-3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11.873764860614312</v>
      </c>
      <c r="D32" s="20">
        <f t="shared" si="0"/>
        <v>2.5585449448348079E-3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12.629800548197787</v>
      </c>
      <c r="D33" s="20">
        <f t="shared" si="0"/>
        <v>2.7214546292768267E-3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12.742326990122191</v>
      </c>
      <c r="D34" s="20">
        <f t="shared" si="0"/>
        <v>2.7457016951843651E-3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11.443366594280979</v>
      </c>
      <c r="D35" s="20">
        <f t="shared" si="0"/>
        <v>2.465803230515914E-3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11.911050845230147</v>
      </c>
      <c r="D36" s="20">
        <f t="shared" si="0"/>
        <v>2.566579285128043E-3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1.9393094586110853E-3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9.6810116112613454</v>
      </c>
      <c r="D38" s="20">
        <f t="shared" si="0"/>
        <v>2.0860530429603189E-3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8.9416918311408633</v>
      </c>
      <c r="D39" s="20">
        <f t="shared" si="0"/>
        <v>1.9267452826796613E-3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113.34</v>
      </c>
      <c r="D40" s="20">
        <f t="shared" si="0"/>
        <v>2.4422370448775602E-2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5.6812343152476945</v>
      </c>
      <c r="D41" s="20">
        <f t="shared" si="0"/>
        <v>1.2241857160161919E-3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5.5430629638690654</v>
      </c>
      <c r="D42" s="20">
        <f t="shared" si="0"/>
        <v>1.1944127150564528E-3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4.9411679089878744</v>
      </c>
      <c r="D43" s="20">
        <f t="shared" si="0"/>
        <v>1.0647170736095271E-3</v>
      </c>
    </row>
    <row r="44" spans="2:14">
      <c r="B44" s="22" t="s">
        <v>37</v>
      </c>
      <c r="C44" s="9">
        <f>[2]GRT!$J$4</f>
        <v>4.5020581822213552</v>
      </c>
      <c r="D44" s="20">
        <f t="shared" si="0"/>
        <v>9.7009822399992264E-4</v>
      </c>
    </row>
    <row r="45" spans="2:14">
      <c r="B45" s="22" t="s">
        <v>56</v>
      </c>
      <c r="C45" s="9">
        <f>[2]SHIB!$J$4</f>
        <v>4.2356805411581888</v>
      </c>
      <c r="D45" s="20">
        <f t="shared" si="0"/>
        <v>9.1269948190255508E-4</v>
      </c>
    </row>
    <row r="46" spans="2:14">
      <c r="B46" s="22" t="s">
        <v>36</v>
      </c>
      <c r="C46" s="9">
        <f>[2]AMP!$J$4</f>
        <v>3.1958182602401601</v>
      </c>
      <c r="D46" s="20">
        <f t="shared" si="0"/>
        <v>6.8863117556508503E-4</v>
      </c>
    </row>
    <row r="47" spans="2:14">
      <c r="B47" s="22" t="s">
        <v>62</v>
      </c>
      <c r="C47" s="10">
        <f>[2]SEI!$J$4</f>
        <v>3.134245402859237</v>
      </c>
      <c r="D47" s="20">
        <f t="shared" si="0"/>
        <v>6.7536352837480333E-4</v>
      </c>
    </row>
    <row r="48" spans="2:14">
      <c r="B48" s="22" t="s">
        <v>40</v>
      </c>
      <c r="C48" s="9">
        <f>[2]SHPING!$J$4</f>
        <v>2.4645701290011375</v>
      </c>
      <c r="D48" s="20">
        <f t="shared" si="0"/>
        <v>5.3106268473136092E-4</v>
      </c>
    </row>
    <row r="49" spans="2:4">
      <c r="B49" s="7" t="s">
        <v>25</v>
      </c>
      <c r="C49" s="1">
        <f>[2]POLIS!J4</f>
        <v>2.2282070796914719</v>
      </c>
      <c r="D49" s="20">
        <f t="shared" si="0"/>
        <v>4.8013145170998399E-4</v>
      </c>
    </row>
    <row r="50" spans="2:4">
      <c r="B50" s="22" t="s">
        <v>64</v>
      </c>
      <c r="C50" s="10">
        <f>[2]ACE!$J$4</f>
        <v>2.9891777581547214</v>
      </c>
      <c r="D50" s="20">
        <f t="shared" si="0"/>
        <v>6.4410452220659226E-4</v>
      </c>
    </row>
    <row r="51" spans="2:4">
      <c r="B51" s="7" t="s">
        <v>28</v>
      </c>
      <c r="C51" s="1">
        <f>[2]ATLAS!O47</f>
        <v>1.0812372466528402</v>
      </c>
      <c r="D51" s="20">
        <f t="shared" si="0"/>
        <v>2.3298373549293999E-4</v>
      </c>
    </row>
    <row r="52" spans="2:4">
      <c r="B52" s="22" t="s">
        <v>50</v>
      </c>
      <c r="C52" s="9">
        <f>[2]KAVA!$J$4</f>
        <v>2.2091888094154939</v>
      </c>
      <c r="D52" s="20">
        <f t="shared" si="0"/>
        <v>4.7603341710635884E-4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3.6562309753230605E-4</v>
      </c>
    </row>
    <row r="54" spans="2:4">
      <c r="B54" s="22" t="s">
        <v>63</v>
      </c>
      <c r="C54" s="10">
        <f>[2]MEME!$J$4</f>
        <v>1.7415849129895213</v>
      </c>
      <c r="D54" s="20">
        <f t="shared" si="0"/>
        <v>3.7527467719277141E-4</v>
      </c>
    </row>
    <row r="55" spans="2:4">
      <c r="B55" s="22" t="s">
        <v>43</v>
      </c>
      <c r="C55" s="9">
        <f>[2]TRX!$J$4</f>
        <v>1.024938551135977</v>
      </c>
      <c r="D55" s="20">
        <f t="shared" si="0"/>
        <v>2.2085255852368241E-4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C27" sqref="C2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2024-01-16T06:33:03Z</dcterms:modified>
</cp:coreProperties>
</file>