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C54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0" i="1"/>
  <c r="K2"/>
  <c r="T2"/>
  <c r="C27" i="2"/>
  <c r="Q2" i="1" l="1"/>
  <c r="C27"/>
  <c r="C53" l="1"/>
  <c r="C14"/>
  <c r="C4"/>
  <c r="C37"/>
  <c r="C22"/>
  <c r="C43" l="1"/>
  <c r="C45"/>
  <c r="C49" l="1"/>
  <c r="C48" l="1"/>
  <c r="C52"/>
  <c r="C17"/>
  <c r="C19"/>
  <c r="C47" l="1"/>
  <c r="C36" l="1"/>
  <c r="C33" l="1"/>
  <c r="C40" l="1"/>
  <c r="C55" l="1"/>
  <c r="C30" l="1"/>
  <c r="C32"/>
  <c r="C41" l="1"/>
  <c r="C42" l="1"/>
  <c r="C29" l="1"/>
  <c r="C51" l="1"/>
  <c r="C39" l="1"/>
  <c r="C34" l="1"/>
  <c r="C38"/>
  <c r="C35"/>
  <c r="C23" l="1"/>
  <c r="C20"/>
  <c r="C21" l="1"/>
  <c r="C26" l="1"/>
  <c r="C44" l="1"/>
  <c r="C16" l="1"/>
  <c r="C15" l="1"/>
  <c r="C13"/>
  <c r="C12" l="1"/>
  <c r="C28" l="1"/>
  <c r="C18" l="1"/>
  <c r="C24" l="1"/>
  <c r="C25" l="1"/>
  <c r="C31" l="1"/>
  <c r="C46" l="1"/>
  <c r="C7" s="1"/>
  <c r="D55" l="1"/>
  <c r="D52"/>
  <c r="D38"/>
  <c r="D26"/>
  <c r="D22"/>
  <c r="D31"/>
  <c r="D21"/>
  <c r="D12"/>
  <c r="D41"/>
  <c r="D18"/>
  <c r="D28"/>
  <c r="D50"/>
  <c r="N9"/>
  <c r="D14"/>
  <c r="D13"/>
  <c r="D33"/>
  <c r="D35"/>
  <c r="D20"/>
  <c r="D45"/>
  <c r="D43"/>
  <c r="D17"/>
  <c r="M9"/>
  <c r="D16"/>
  <c r="D29"/>
  <c r="D37"/>
  <c r="D54"/>
  <c r="D53"/>
  <c r="D25"/>
  <c r="D15"/>
  <c r="D30"/>
  <c r="D44"/>
  <c r="D47"/>
  <c r="D40"/>
  <c r="M8"/>
  <c r="Q3"/>
  <c r="D24"/>
  <c r="D42"/>
  <c r="D39"/>
  <c r="D32"/>
  <c r="D23"/>
  <c r="D7"/>
  <c r="E7" s="1"/>
  <c r="D49"/>
  <c r="N8"/>
  <c r="D19"/>
  <c r="D34"/>
  <c r="D51"/>
  <c r="D48"/>
  <c r="D36"/>
  <c r="D27"/>
  <c r="D46"/>
  <c r="N10" l="1"/>
  <c r="M10"/>
  <c r="N11" l="1"/>
  <c r="M11"/>
  <c r="N12" s="1"/>
  <c r="M12" l="1"/>
  <c r="N13" l="1"/>
  <c r="M13"/>
  <c r="N14" l="1"/>
  <c r="M14"/>
  <c r="N15" l="1"/>
  <c r="M15"/>
  <c r="N16" l="1"/>
  <c r="M16"/>
  <c r="N17" l="1"/>
  <c r="M17"/>
  <c r="N18" l="1"/>
  <c r="M18"/>
  <c r="N19" l="1"/>
  <c r="M19"/>
  <c r="N20" l="1"/>
  <c r="M20"/>
  <c r="N21" l="1"/>
  <c r="M21"/>
  <c r="N22" l="1"/>
  <c r="M22"/>
  <c r="N23" l="1"/>
  <c r="M23"/>
  <c r="N24" l="1"/>
  <c r="M24"/>
  <c r="M25" l="1"/>
  <c r="N25"/>
  <c r="N26" l="1"/>
  <c r="M26"/>
  <c r="N27" l="1"/>
  <c r="M27"/>
  <c r="N28" l="1"/>
  <c r="M28"/>
  <c r="N29" l="1"/>
  <c r="M29"/>
  <c r="N30" l="1"/>
  <c r="M30"/>
  <c r="N31" l="1"/>
  <c r="M31"/>
  <c r="N32" l="1"/>
  <c r="M32"/>
  <c r="N33" l="1"/>
  <c r="M33"/>
  <c r="M34" l="1"/>
  <c r="N34"/>
  <c r="M35" l="1"/>
  <c r="N35"/>
  <c r="N36" l="1"/>
  <c r="M36"/>
  <c r="M37" l="1"/>
  <c r="N37"/>
  <c r="N38" l="1"/>
  <c r="M38"/>
  <c r="M39" l="1"/>
  <c r="N39"/>
  <c r="M40" l="1"/>
  <c r="N40"/>
  <c r="N41" l="1"/>
  <c r="M41"/>
  <c r="M42" l="1"/>
  <c r="N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<sst xmlns="http://schemas.openxmlformats.org/spreadsheetml/2006/main" count="107" uniqueCount="67">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</sst>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1246.7815797331657</c:v>
                </c:pt>
                <c:pt idx="1">
                  <c:v>1241.7529509538172</c:v>
                </c:pt>
                <c:pt idx="2">
                  <c:v>353.47</c:v>
                </c:pt>
                <c:pt idx="3">
                  <c:v>281.73477694299953</c:v>
                </c:pt>
                <c:pt idx="4">
                  <c:v>1035.7794045429328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1246.7815797331657</v>
          </cell>
        </row>
      </sheetData>
      <sheetData sheetId="1">
        <row r="4">
          <cell r="J4">
            <v>1241.7529509538172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2.973923905682013</v>
          </cell>
        </row>
      </sheetData>
      <sheetData sheetId="4">
        <row r="47">
          <cell r="M47">
            <v>117.75</v>
          </cell>
          <cell r="O47">
            <v>1.7456962897312778</v>
          </cell>
        </row>
      </sheetData>
      <sheetData sheetId="5">
        <row r="4">
          <cell r="C4">
            <v>-123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3.9473792886873817</v>
          </cell>
        </row>
      </sheetData>
      <sheetData sheetId="8">
        <row r="4">
          <cell r="J4">
            <v>42.384712575283736</v>
          </cell>
        </row>
      </sheetData>
      <sheetData sheetId="9">
        <row r="4">
          <cell r="J4">
            <v>12.609803359703202</v>
          </cell>
        </row>
      </sheetData>
      <sheetData sheetId="10">
        <row r="4">
          <cell r="J4">
            <v>22.203855302913649</v>
          </cell>
        </row>
      </sheetData>
      <sheetData sheetId="11">
        <row r="4">
          <cell r="J4">
            <v>13.053833135387249</v>
          </cell>
        </row>
      </sheetData>
      <sheetData sheetId="12">
        <row r="4">
          <cell r="J4">
            <v>54.804913530879489</v>
          </cell>
        </row>
      </sheetData>
      <sheetData sheetId="13">
        <row r="4">
          <cell r="J4">
            <v>3.5996781401592681</v>
          </cell>
        </row>
      </sheetData>
      <sheetData sheetId="14">
        <row r="4">
          <cell r="J4">
            <v>178.07634763351263</v>
          </cell>
        </row>
      </sheetData>
      <sheetData sheetId="15">
        <row r="4">
          <cell r="J4">
            <v>5.5759785664393799</v>
          </cell>
        </row>
      </sheetData>
      <sheetData sheetId="16">
        <row r="4">
          <cell r="J4">
            <v>39.774656047594057</v>
          </cell>
        </row>
      </sheetData>
      <sheetData sheetId="17">
        <row r="4">
          <cell r="J4">
            <v>5.7126821982384852</v>
          </cell>
        </row>
      </sheetData>
      <sheetData sheetId="18">
        <row r="4">
          <cell r="J4">
            <v>4.2677631742612911</v>
          </cell>
        </row>
      </sheetData>
      <sheetData sheetId="19">
        <row r="4">
          <cell r="J4">
            <v>13.715887728221517</v>
          </cell>
        </row>
      </sheetData>
      <sheetData sheetId="20">
        <row r="4">
          <cell r="J4">
            <v>2.2361749799741539</v>
          </cell>
        </row>
      </sheetData>
      <sheetData sheetId="21">
        <row r="4">
          <cell r="J4">
            <v>11.688170689840296</v>
          </cell>
        </row>
      </sheetData>
      <sheetData sheetId="22">
        <row r="4">
          <cell r="J4">
            <v>7.8873459711821896</v>
          </cell>
        </row>
      </sheetData>
      <sheetData sheetId="23">
        <row r="4">
          <cell r="J4">
            <v>11.628296687694524</v>
          </cell>
        </row>
      </sheetData>
      <sheetData sheetId="24">
        <row r="4">
          <cell r="J4">
            <v>4.0502479496098474</v>
          </cell>
        </row>
      </sheetData>
      <sheetData sheetId="25">
        <row r="4">
          <cell r="J4">
            <v>21.541735328123611</v>
          </cell>
        </row>
      </sheetData>
      <sheetData sheetId="26">
        <row r="4">
          <cell r="J4">
            <v>44.777301887620311</v>
          </cell>
        </row>
      </sheetData>
      <sheetData sheetId="27">
        <row r="4">
          <cell r="J4">
            <v>1.9508116055153926</v>
          </cell>
        </row>
      </sheetData>
      <sheetData sheetId="28">
        <row r="4">
          <cell r="J4">
            <v>41.02636370254357</v>
          </cell>
        </row>
      </sheetData>
      <sheetData sheetId="29">
        <row r="4">
          <cell r="J4">
            <v>47.559221898281073</v>
          </cell>
        </row>
      </sheetData>
      <sheetData sheetId="30">
        <row r="4">
          <cell r="J4">
            <v>1.9328120269279228</v>
          </cell>
        </row>
      </sheetData>
      <sheetData sheetId="31">
        <row r="4">
          <cell r="J4">
            <v>4.4927198130039301</v>
          </cell>
        </row>
      </sheetData>
      <sheetData sheetId="32">
        <row r="4">
          <cell r="J4">
            <v>2.7689111774170563</v>
          </cell>
        </row>
      </sheetData>
      <sheetData sheetId="33">
        <row r="4">
          <cell r="J4">
            <v>281.73477694299953</v>
          </cell>
        </row>
      </sheetData>
      <sheetData sheetId="34">
        <row r="4">
          <cell r="J4">
            <v>0.94298397428161651</v>
          </cell>
        </row>
      </sheetData>
      <sheetData sheetId="35">
        <row r="4">
          <cell r="J4">
            <v>12.090781818277897</v>
          </cell>
        </row>
      </sheetData>
      <sheetData sheetId="36">
        <row r="4">
          <cell r="J4">
            <v>18.788221987819654</v>
          </cell>
        </row>
      </sheetData>
      <sheetData sheetId="37">
        <row r="4">
          <cell r="J4">
            <v>0.91144295999969727</v>
          </cell>
        </row>
      </sheetData>
      <sheetData sheetId="38">
        <row r="4">
          <cell r="J4">
            <v>1.0119556081257171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D24" sqref="D24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24.71+5.53</f>
        <v>30.240000000000002</v>
      </c>
      <c r="J2" t="s">
        <v>6</v>
      </c>
      <c r="K2" s="9">
        <f>10.78+37.53</f>
        <v>48.31</v>
      </c>
      <c r="M2" t="s">
        <v>59</v>
      </c>
      <c r="N2" s="9">
        <f>353.47</f>
        <v>353.47</v>
      </c>
      <c r="P2" t="s">
        <v>8</v>
      </c>
      <c r="Q2" s="10">
        <f>N2+K2+H2</f>
        <v>432.02000000000004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0.10386297788147575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4159.5187121729159</v>
      </c>
      <c r="D7" s="20">
        <f>(C7*[1]Feuil1!$K$2-C4)/C4</f>
        <v>0.47523408450234506</v>
      </c>
      <c r="E7" s="31">
        <f>C7-C7/(1+D7)</f>
        <v>1339.9534947816119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1246.7815797331657</v>
      </c>
    </row>
    <row r="9" spans="2:20">
      <c r="M9" s="17" t="str">
        <f>IF(C13&gt;C7*Params!F8,B13,"Others")</f>
        <v>BTC</v>
      </c>
      <c r="N9" s="18">
        <f>IF(C13&gt;C7*0.1,C13,C7)</f>
        <v>1241.7529509538172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353.47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281.73477694299953</v>
      </c>
    </row>
    <row r="12" spans="2:20">
      <c r="B12" s="7" t="s">
        <v>19</v>
      </c>
      <c r="C12" s="1">
        <f>[2]ETH!J4</f>
        <v>1246.7815797331657</v>
      </c>
      <c r="D12" s="20">
        <f>C12/$C$7</f>
        <v>0.29974178889601677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1035.7794045429328</v>
      </c>
    </row>
    <row r="13" spans="2:20">
      <c r="B13" s="7" t="s">
        <v>4</v>
      </c>
      <c r="C13" s="1">
        <f>[2]BTC!J4</f>
        <v>1241.7529509538172</v>
      </c>
      <c r="D13" s="20">
        <f t="shared" ref="D13:D55" si="0">C13/$C$7</f>
        <v>0.29853284403308533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59</v>
      </c>
      <c r="C14" s="1">
        <f>$N$2</f>
        <v>353.47</v>
      </c>
      <c r="D14" s="20">
        <f t="shared" si="0"/>
        <v>8.4978581528089514E-2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281.73477694299953</v>
      </c>
      <c r="D15" s="20">
        <f t="shared" si="0"/>
        <v>6.7732542257472481E-2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178.07634763351263</v>
      </c>
      <c r="D16" s="20">
        <f t="shared" si="0"/>
        <v>4.2811767407697571E-2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22</v>
      </c>
      <c r="C17" s="1">
        <f>-[2]BIGTIME!$C$4</f>
        <v>123</v>
      </c>
      <c r="D17" s="20">
        <f t="shared" si="0"/>
        <v>2.9570728853806572E-2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20</v>
      </c>
      <c r="C18" s="1">
        <f>[2]ATLAS!M47</f>
        <v>117.75</v>
      </c>
      <c r="D18" s="20">
        <f>C18/$C$7</f>
        <v>2.8308563597851413E-2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1.5037797478094318E-2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47</v>
      </c>
      <c r="C20" s="9">
        <f>[2]AVAX!$J$4</f>
        <v>54.804913530879489</v>
      </c>
      <c r="D20" s="20">
        <f t="shared" si="0"/>
        <v>1.317578242177197E-2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38</v>
      </c>
      <c r="C21" s="9">
        <f>[2]NEAR!$J$4</f>
        <v>47.559221898281073</v>
      </c>
      <c r="D21" s="20">
        <f t="shared" si="0"/>
        <v>1.1433828091480403E-2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7" t="s">
        <v>6</v>
      </c>
      <c r="C22" s="1">
        <f>$K$2</f>
        <v>48.31</v>
      </c>
      <c r="D22" s="20">
        <f t="shared" si="0"/>
        <v>1.1614324479084517E-2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32</v>
      </c>
      <c r="C23" s="9">
        <f>[2]MATIC!$J$4</f>
        <v>44.777301887620311</v>
      </c>
      <c r="D23" s="20">
        <f t="shared" si="0"/>
        <v>1.0765019942470418E-2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45</v>
      </c>
      <c r="C24" s="9">
        <f>[2]ADA!$J$4</f>
        <v>42.384712575283736</v>
      </c>
      <c r="D24" s="20">
        <f t="shared" si="0"/>
        <v>1.0189811732603585E-2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57</v>
      </c>
      <c r="C25" s="9">
        <f>[2]MINA!$J$4</f>
        <v>41.02636370254357</v>
      </c>
      <c r="D25" s="20">
        <f t="shared" si="0"/>
        <v>9.8632477797200632E-3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39.774656047594057</v>
      </c>
      <c r="D26" s="20">
        <f t="shared" si="0"/>
        <v>9.5623217011123716E-3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7" t="s">
        <v>5</v>
      </c>
      <c r="C27" s="1">
        <f>H$2</f>
        <v>30.240000000000002</v>
      </c>
      <c r="D27" s="20">
        <f t="shared" si="0"/>
        <v>7.2700718743017138E-3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48</v>
      </c>
      <c r="C28" s="9">
        <f>[2]APE!$J$4</f>
        <v>22.203855302913649</v>
      </c>
      <c r="D28" s="20">
        <f t="shared" si="0"/>
        <v>5.3380828022082496E-3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21.541735328123611</v>
      </c>
      <c r="D29" s="20">
        <f t="shared" si="0"/>
        <v>5.1789009303122701E-3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22" t="s">
        <v>41</v>
      </c>
      <c r="C30" s="1">
        <f>[2]XRP!$J$4</f>
        <v>18.788221987819654</v>
      </c>
      <c r="D30" s="20">
        <f t="shared" si="0"/>
        <v>4.5169220979426154E-3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13.715887728221517</v>
      </c>
      <c r="D31" s="20">
        <f t="shared" si="0"/>
        <v>3.2974698943129392E-3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13.053833135387249</v>
      </c>
      <c r="D32" s="20">
        <f t="shared" si="0"/>
        <v>3.1383037410518053E-3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46</v>
      </c>
      <c r="C33" s="9">
        <f>[2]ALGO!$J$4</f>
        <v>12.609803359703202</v>
      </c>
      <c r="D33" s="20">
        <f t="shared" si="0"/>
        <v>3.0315534638179066E-3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12.090781818277897</v>
      </c>
      <c r="D34" s="20">
        <f t="shared" si="0"/>
        <v>2.9067742339742284E-3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52</v>
      </c>
      <c r="C35" s="9">
        <f>[2]LDO!$J$4</f>
        <v>11.688170689840296</v>
      </c>
      <c r="D35" s="20">
        <f t="shared" si="0"/>
        <v>2.8099815143599735E-3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44</v>
      </c>
      <c r="C36" s="9">
        <f>[2]LTC!$J$4</f>
        <v>11.628296687694524</v>
      </c>
      <c r="D36" s="20">
        <f t="shared" si="0"/>
        <v>2.7955870600279015E-3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2.5243305119103171E-3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54</v>
      </c>
      <c r="C38" s="9">
        <f>[2]LINK!$J$4</f>
        <v>7.8873459711821896</v>
      </c>
      <c r="D38" s="20">
        <f t="shared" si="0"/>
        <v>1.8962160088617252E-3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33</v>
      </c>
      <c r="C39" s="1">
        <f>[2]EGLD!$J$4</f>
        <v>5.7126821982384852</v>
      </c>
      <c r="D39" s="20">
        <f t="shared" si="0"/>
        <v>1.3733998074152676E-3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51</v>
      </c>
      <c r="C40" s="9">
        <f>[2]DOGE!$J$4</f>
        <v>5.5759785664393799</v>
      </c>
      <c r="D40" s="20">
        <f t="shared" si="0"/>
        <v>1.3405345551448455E-3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56</v>
      </c>
      <c r="C41" s="9">
        <f>[2]SHIB!$J$4</f>
        <v>4.4927198130039301</v>
      </c>
      <c r="D41" s="20">
        <f t="shared" si="0"/>
        <v>1.0801056862314129E-3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4.2677631742612911</v>
      </c>
      <c r="D42" s="20">
        <f t="shared" si="0"/>
        <v>1.0260233141328576E-3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64</v>
      </c>
      <c r="C43" s="10">
        <f>[2]ACE!$J$4</f>
        <v>3.9473792886873817</v>
      </c>
      <c r="D43" s="20">
        <f t="shared" si="0"/>
        <v>9.4899904576346687E-4</v>
      </c>
    </row>
    <row r="44" spans="2:14">
      <c r="B44" s="22" t="s">
        <v>23</v>
      </c>
      <c r="C44" s="9">
        <f>[2]LUNA!J4</f>
        <v>4.0502479496098474</v>
      </c>
      <c r="D44" s="20">
        <f t="shared" si="0"/>
        <v>9.7372995047641318E-4</v>
      </c>
    </row>
    <row r="45" spans="2:14">
      <c r="B45" s="22" t="s">
        <v>36</v>
      </c>
      <c r="C45" s="9">
        <f>[2]AMP!$J$4</f>
        <v>3.5996781401592681</v>
      </c>
      <c r="D45" s="20">
        <f t="shared" si="0"/>
        <v>8.6540736783434513E-4</v>
      </c>
    </row>
    <row r="46" spans="2:14">
      <c r="B46" s="22" t="s">
        <v>62</v>
      </c>
      <c r="C46" s="10">
        <f>[2]SEI!$J$4</f>
        <v>1.9328120269279228</v>
      </c>
      <c r="D46" s="20">
        <f t="shared" si="0"/>
        <v>4.6467203555822673E-4</v>
      </c>
    </row>
    <row r="47" spans="2:14">
      <c r="B47" s="7" t="s">
        <v>25</v>
      </c>
      <c r="C47" s="1">
        <f>[2]POLIS!J4</f>
        <v>2.973923905682013</v>
      </c>
      <c r="D47" s="20">
        <f t="shared" si="0"/>
        <v>7.1496827192501003E-4</v>
      </c>
    </row>
    <row r="48" spans="2:14">
      <c r="B48" s="22" t="s">
        <v>40</v>
      </c>
      <c r="C48" s="9">
        <f>[2]SHPING!$J$4</f>
        <v>2.7689111774170563</v>
      </c>
      <c r="D48" s="20">
        <f t="shared" si="0"/>
        <v>6.6568066380222823E-4</v>
      </c>
    </row>
    <row r="49" spans="2:4">
      <c r="B49" s="22" t="s">
        <v>50</v>
      </c>
      <c r="C49" s="9">
        <f>[2]KAVA!$J$4</f>
        <v>2.2361749799741539</v>
      </c>
      <c r="D49" s="20">
        <f t="shared" si="0"/>
        <v>5.3760426018278093E-4</v>
      </c>
    </row>
    <row r="50" spans="2:4">
      <c r="B50" s="22" t="s">
        <v>63</v>
      </c>
      <c r="C50" s="10">
        <f>[2]MEME!$J$4</f>
        <v>1.9508116055153926</v>
      </c>
      <c r="D50" s="20">
        <f t="shared" si="0"/>
        <v>4.6899935798011989E-4</v>
      </c>
    </row>
    <row r="51" spans="2:4">
      <c r="B51" s="7" t="s">
        <v>28</v>
      </c>
      <c r="C51" s="1">
        <f>[2]ATLAS!O47</f>
        <v>1.7456962897312778</v>
      </c>
      <c r="D51" s="20">
        <f t="shared" si="0"/>
        <v>4.1968708654259977E-4</v>
      </c>
    </row>
    <row r="52" spans="2:4">
      <c r="B52" s="7" t="s">
        <v>27</v>
      </c>
      <c r="C52" s="1">
        <f>[2]Ayman!$E$9</f>
        <v>1.6967935999999999</v>
      </c>
      <c r="D52" s="20">
        <f t="shared" si="0"/>
        <v>4.0793027208515712E-4</v>
      </c>
    </row>
    <row r="53" spans="2:4">
      <c r="B53" s="22" t="s">
        <v>65</v>
      </c>
      <c r="C53" s="10">
        <f>[2]DYDX!$J$4</f>
        <v>1.0119556081257171</v>
      </c>
      <c r="D53" s="20">
        <f t="shared" si="0"/>
        <v>2.4328670650385786E-4</v>
      </c>
    </row>
    <row r="54" spans="2:4">
      <c r="B54" s="22" t="s">
        <v>66</v>
      </c>
      <c r="C54" s="10">
        <f>[2]TIA!$J$4</f>
        <v>0.91144295999969727</v>
      </c>
      <c r="D54" s="20">
        <f t="shared" si="0"/>
        <v>2.191222165517229E-4</v>
      </c>
    </row>
    <row r="55" spans="2:4">
      <c r="B55" s="22" t="s">
        <v>43</v>
      </c>
      <c r="C55" s="9">
        <f>[2]TRX!$J$4</f>
        <v>0.94298397428161651</v>
      </c>
      <c r="D55" s="20">
        <f t="shared" si="0"/>
        <v>2.2670506843062269E-4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N12" sqref="N12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2023-12-19T14:18:49Z</dcterms:modified>
</cp:coreProperties>
</file>