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40"/>
  <c r="C30" l="1"/>
  <c r="C14"/>
  <c r="C4"/>
  <c r="C37"/>
  <c r="C20"/>
  <c r="C48" l="1"/>
  <c r="C44" l="1"/>
  <c r="C26" l="1"/>
  <c r="C28" l="1"/>
  <c r="C35" l="1"/>
  <c r="C55"/>
  <c r="C42"/>
  <c r="C34"/>
  <c r="C16"/>
  <c r="C46"/>
  <c r="C22"/>
  <c r="C33"/>
  <c r="C53"/>
  <c r="C18"/>
  <c r="C50"/>
  <c r="C19"/>
  <c r="C13"/>
  <c r="C36" l="1"/>
  <c r="C27"/>
  <c r="C32"/>
  <c r="C39"/>
  <c r="C51"/>
  <c r="C54"/>
  <c r="C24"/>
  <c r="C49"/>
  <c r="C45"/>
  <c r="C29"/>
  <c r="C15" l="1"/>
  <c r="C43"/>
  <c r="C25"/>
  <c r="C31"/>
  <c r="C41"/>
  <c r="C23"/>
  <c r="C21"/>
  <c r="C38"/>
  <c r="C47" l="1"/>
  <c r="C17"/>
  <c r="C12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<sst xmlns="http://schemas.openxmlformats.org/spreadsheetml/2006/main" count="107" uniqueCount="67">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</sst>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1293.8748334074814</c:v>
                </c:pt>
                <c:pt idx="1">
                  <c:v>1271.3705586571477</c:v>
                </c:pt>
                <c:pt idx="2">
                  <c:v>539.94000000000005</c:v>
                </c:pt>
                <c:pt idx="3">
                  <c:v>245.77676385201281</c:v>
                </c:pt>
                <c:pt idx="4">
                  <c:v>219.54643621861291</c:v>
                </c:pt>
                <c:pt idx="5">
                  <c:v>792.57395809670686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1271.3705586571477</v>
          </cell>
        </row>
      </sheetData>
      <sheetData sheetId="1">
        <row r="4">
          <cell r="J4">
            <v>1293.8748334074814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2.4413969509709714</v>
          </cell>
        </row>
      </sheetData>
      <sheetData sheetId="4">
        <row r="47">
          <cell r="M47">
            <v>111.75</v>
          </cell>
          <cell r="O47">
            <v>2.2097791397501219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2.7402224582764774</v>
          </cell>
        </row>
      </sheetData>
      <sheetData sheetId="8">
        <row r="4">
          <cell r="J4">
            <v>37.444122962768716</v>
          </cell>
        </row>
      </sheetData>
      <sheetData sheetId="9">
        <row r="4">
          <cell r="J4">
            <v>9.3487035616288505</v>
          </cell>
        </row>
      </sheetData>
      <sheetData sheetId="10">
        <row r="4">
          <cell r="J4">
            <v>19.747863221036226</v>
          </cell>
        </row>
      </sheetData>
      <sheetData sheetId="11">
        <row r="4">
          <cell r="J4">
            <v>11.888475372163462</v>
          </cell>
        </row>
      </sheetData>
      <sheetData sheetId="12">
        <row r="4">
          <cell r="J4">
            <v>47.82754496977455</v>
          </cell>
        </row>
      </sheetData>
      <sheetData sheetId="13">
        <row r="4">
          <cell r="J4">
            <v>3.4926977185227659</v>
          </cell>
        </row>
      </sheetData>
      <sheetData sheetId="14">
        <row r="4">
          <cell r="J4">
            <v>219.54643621861291</v>
          </cell>
        </row>
      </sheetData>
      <sheetData sheetId="15">
        <row r="4">
          <cell r="J4">
            <v>4.8894431276489669</v>
          </cell>
        </row>
      </sheetData>
      <sheetData sheetId="16">
        <row r="4">
          <cell r="J4">
            <v>43.514240201727176</v>
          </cell>
        </row>
      </sheetData>
      <sheetData sheetId="17">
        <row r="4">
          <cell r="J4">
            <v>5.5372552963419697</v>
          </cell>
        </row>
      </sheetData>
      <sheetData sheetId="18">
        <row r="4">
          <cell r="J4">
            <v>4.5197866911656179</v>
          </cell>
        </row>
      </sheetData>
      <sheetData sheetId="19">
        <row r="4">
          <cell r="J4">
            <v>11.454308629735138</v>
          </cell>
        </row>
      </sheetData>
      <sheetData sheetId="20">
        <row r="4">
          <cell r="J4">
            <v>2.2105949631026087</v>
          </cell>
        </row>
      </sheetData>
      <sheetData sheetId="21">
        <row r="4">
          <cell r="J4">
            <v>15.011230113327592</v>
          </cell>
        </row>
      </sheetData>
      <sheetData sheetId="22">
        <row r="4">
          <cell r="J4">
            <v>7.9377547217438842</v>
          </cell>
        </row>
      </sheetData>
      <sheetData sheetId="23">
        <row r="4">
          <cell r="J4">
            <v>10.691287442254501</v>
          </cell>
        </row>
      </sheetData>
      <sheetData sheetId="24">
        <row r="4">
          <cell r="J4">
            <v>5.1293806017371528</v>
          </cell>
        </row>
      </sheetData>
      <sheetData sheetId="25">
        <row r="4">
          <cell r="J4">
            <v>14.936536668529749</v>
          </cell>
        </row>
      </sheetData>
      <sheetData sheetId="26">
        <row r="4">
          <cell r="J4">
            <v>47.909490875087137</v>
          </cell>
        </row>
      </sheetData>
      <sheetData sheetId="27">
        <row r="4">
          <cell r="J4">
            <v>1.5364166550392797</v>
          </cell>
        </row>
      </sheetData>
      <sheetData sheetId="28">
        <row r="4">
          <cell r="J4">
            <v>39.120642087315723</v>
          </cell>
        </row>
      </sheetData>
      <sheetData sheetId="29">
        <row r="4">
          <cell r="J4">
            <v>33.065286646978755</v>
          </cell>
        </row>
      </sheetData>
      <sheetData sheetId="30">
        <row r="4">
          <cell r="J4">
            <v>2.7014710024044573</v>
          </cell>
        </row>
      </sheetData>
      <sheetData sheetId="31">
        <row r="4">
          <cell r="J4">
            <v>4.0861152064153243</v>
          </cell>
        </row>
      </sheetData>
      <sheetData sheetId="32">
        <row r="4">
          <cell r="J4">
            <v>2.5523048781283451</v>
          </cell>
        </row>
      </sheetData>
      <sheetData sheetId="33">
        <row r="4">
          <cell r="J4">
            <v>245.77676385201281</v>
          </cell>
        </row>
      </sheetData>
      <sheetData sheetId="34">
        <row r="4">
          <cell r="J4">
            <v>0.9720435584599012</v>
          </cell>
        </row>
      </sheetData>
      <sheetData sheetId="35">
        <row r="4">
          <cell r="J4">
            <v>10.740932531717108</v>
          </cell>
        </row>
      </sheetData>
      <sheetData sheetId="36">
        <row r="4">
          <cell r="J4">
            <v>17.49522416125561</v>
          </cell>
        </row>
      </sheetData>
      <sheetData sheetId="37">
        <row r="4">
          <cell r="J4">
            <v>18.749867612529947</v>
          </cell>
        </row>
      </sheetData>
      <sheetData sheetId="38">
        <row r="4">
          <cell r="J4">
            <v>17.094744469168955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B36" sqref="B36:D36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539.94</f>
        <v>539.94000000000005</v>
      </c>
      <c r="P2" t="s">
        <v>8</v>
      </c>
      <c r="Q2" s="10">
        <f>N2+K2+H2</f>
        <v>597.0200000000001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0.13683444975577189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4363.0825502319594</v>
      </c>
      <c r="D7" s="20">
        <f>(C7*[1]Feuil1!$K$2-C4)/C4</f>
        <v>0.53061107197805835</v>
      </c>
      <c r="E7" s="31">
        <f>C7-C7/(1+D7)</f>
        <v>1512.5330996825091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1293.8748334074814</v>
      </c>
    </row>
    <row r="9" spans="2:20">
      <c r="M9" s="17" t="str">
        <f>IF(C13&gt;C7*Params!F8,B13,"Others")</f>
        <v>ETH</v>
      </c>
      <c r="N9" s="18">
        <f>IF(C13&gt;C7*0.1,C13,C7)</f>
        <v>1271.3705586571477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539.94000000000005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245.77676385201281</v>
      </c>
    </row>
    <row r="12" spans="2:20">
      <c r="B12" s="7" t="s">
        <v>4</v>
      </c>
      <c r="C12" s="1">
        <f>[2]BTC!J4</f>
        <v>1293.8748334074814</v>
      </c>
      <c r="D12" s="20">
        <f>C12/$C$7</f>
        <v>0.2965506195473413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219.54643621861291</v>
      </c>
    </row>
    <row r="13" spans="2:20">
      <c r="B13" s="7" t="s">
        <v>19</v>
      </c>
      <c r="C13" s="1">
        <f>[2]ETH!J4</f>
        <v>1271.3705586571477</v>
      </c>
      <c r="D13" s="20">
        <f t="shared" ref="D13:D55" si="0">C13/$C$7</f>
        <v>0.29139273530122789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792.57395809670686</v>
      </c>
      <c r="Q13" s="23"/>
    </row>
    <row r="14" spans="2:20">
      <c r="B14" s="7" t="s">
        <v>59</v>
      </c>
      <c r="C14" s="1">
        <f>$N$2</f>
        <v>539.94000000000005</v>
      </c>
      <c r="D14" s="20">
        <f t="shared" si="0"/>
        <v>0.12375195605026877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245.77676385201281</v>
      </c>
      <c r="D15" s="20">
        <f t="shared" si="0"/>
        <v>5.6330990996020992E-2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219.54643621861291</v>
      </c>
      <c r="D16" s="20">
        <f t="shared" si="0"/>
        <v>5.03191112455438E-2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2.5612625641029622E-2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2.0627617965929896E-2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1.4336194486321278E-2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7" t="s">
        <v>6</v>
      </c>
      <c r="C20" s="1">
        <f>$K$2</f>
        <v>50.7</v>
      </c>
      <c r="D20" s="20">
        <f t="shared" si="0"/>
        <v>1.1620224787473843E-2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32</v>
      </c>
      <c r="C21" s="9">
        <f>[2]MATIC!$J$4</f>
        <v>47.909490875087137</v>
      </c>
      <c r="D21" s="20">
        <f t="shared" si="0"/>
        <v>1.0980651941261133E-2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47</v>
      </c>
      <c r="C22" s="9">
        <f>[2]AVAX!$J$4</f>
        <v>47.82754496977455</v>
      </c>
      <c r="D22" s="20">
        <f t="shared" si="0"/>
        <v>1.0961870287609352E-2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42</v>
      </c>
      <c r="C23" s="1">
        <f>[2]DOT!$J$4</f>
        <v>43.514240201727176</v>
      </c>
      <c r="D23" s="20">
        <f t="shared" si="0"/>
        <v>9.973279143988184E-3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39.120642087315723</v>
      </c>
      <c r="D24" s="20">
        <f t="shared" si="0"/>
        <v>8.9662851062114121E-3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45</v>
      </c>
      <c r="C25" s="9">
        <f>[2]ADA!$J$4</f>
        <v>37.444122962768716</v>
      </c>
      <c r="D25" s="20">
        <f t="shared" si="0"/>
        <v>8.5820340393921793E-3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38</v>
      </c>
      <c r="C26" s="9">
        <f>[2]NEAR!$J$4</f>
        <v>33.065286646978755</v>
      </c>
      <c r="D26" s="20">
        <f t="shared" si="0"/>
        <v>7.5784233431982319E-3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19.747863221036226</v>
      </c>
      <c r="D27" s="20">
        <f t="shared" si="0"/>
        <v>4.526126424077479E-3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66</v>
      </c>
      <c r="C28" s="10">
        <f>[2]TIA!$J$4</f>
        <v>18.749867612529947</v>
      </c>
      <c r="D28" s="20">
        <f t="shared" si="0"/>
        <v>4.2973900669225542E-3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22" t="s">
        <v>41</v>
      </c>
      <c r="C29" s="1">
        <f>[2]XRP!$J$4</f>
        <v>17.49522416125561</v>
      </c>
      <c r="D29" s="20">
        <f t="shared" si="0"/>
        <v>4.0098311136298557E-3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65</v>
      </c>
      <c r="C30" s="10">
        <f>[2]DYDX!$J$4</f>
        <v>17.094744469168955</v>
      </c>
      <c r="D30" s="20">
        <f t="shared" si="0"/>
        <v>3.9180428681690029E-3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7" t="s">
        <v>49</v>
      </c>
      <c r="C31" s="1">
        <f>[2]LUNC!J4</f>
        <v>14.936536668529749</v>
      </c>
      <c r="D31" s="20">
        <f t="shared" si="0"/>
        <v>3.4233908014726106E-3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52</v>
      </c>
      <c r="C32" s="9">
        <f>[2]LDO!$J$4</f>
        <v>15.011230113327592</v>
      </c>
      <c r="D32" s="20">
        <f t="shared" si="0"/>
        <v>3.4405102219598237E-3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31</v>
      </c>
      <c r="C33" s="9">
        <f>[2]ATOM!$J$4</f>
        <v>11.888475372163462</v>
      </c>
      <c r="D33" s="20">
        <f t="shared" si="0"/>
        <v>2.7247880908261575E-3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53</v>
      </c>
      <c r="C34" s="9">
        <f>[2]ICP!$J$4</f>
        <v>11.454308629735138</v>
      </c>
      <c r="D34" s="20">
        <f t="shared" si="0"/>
        <v>2.6252789164225598E-3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[2]UNI!$J$4</f>
        <v>10.740932531717108</v>
      </c>
      <c r="D35" s="20">
        <f t="shared" si="0"/>
        <v>2.4617761429120968E-3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10.691287442254501</v>
      </c>
      <c r="D36" s="20">
        <f t="shared" si="0"/>
        <v>2.450397699141885E-3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2.4065554293584879E-3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46</v>
      </c>
      <c r="C38" s="9">
        <f>[2]ALGO!$J$4</f>
        <v>9.3487035616288505</v>
      </c>
      <c r="D38" s="20">
        <f t="shared" si="0"/>
        <v>2.1426831727334233E-3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54</v>
      </c>
      <c r="C39" s="9">
        <f>[2]LINK!$J$4</f>
        <v>7.9377547217438842</v>
      </c>
      <c r="D39" s="20">
        <f t="shared" si="0"/>
        <v>1.8192996878598779E-3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7" t="s">
        <v>5</v>
      </c>
      <c r="C40" s="1">
        <f>H$2</f>
        <v>6.38</v>
      </c>
      <c r="D40" s="20">
        <f t="shared" si="0"/>
        <v>1.4622689180292527E-3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33</v>
      </c>
      <c r="C41" s="1">
        <f>[2]EGLD!$J$4</f>
        <v>5.5372552963419697</v>
      </c>
      <c r="D41" s="20">
        <f t="shared" si="0"/>
        <v>1.2691154092529344E-3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23</v>
      </c>
      <c r="C42" s="9">
        <f>[2]LUNA!J4</f>
        <v>5.1293806017371528</v>
      </c>
      <c r="D42" s="20">
        <f t="shared" si="0"/>
        <v>1.1756322606053956E-3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51</v>
      </c>
      <c r="C43" s="9">
        <f>[2]DOGE!$J$4</f>
        <v>4.8894431276489669</v>
      </c>
      <c r="D43" s="20">
        <f t="shared" si="0"/>
        <v>1.1206396100364921E-3</v>
      </c>
    </row>
    <row r="44" spans="2:14">
      <c r="B44" s="22" t="s">
        <v>37</v>
      </c>
      <c r="C44" s="9">
        <f>[2]GRT!$J$4</f>
        <v>4.5197866911656179</v>
      </c>
      <c r="D44" s="20">
        <f t="shared" si="0"/>
        <v>1.0359159239206528E-3</v>
      </c>
    </row>
    <row r="45" spans="2:14">
      <c r="B45" s="22" t="s">
        <v>56</v>
      </c>
      <c r="C45" s="9">
        <f>[2]SHIB!$J$4</f>
        <v>4.0861152064153243</v>
      </c>
      <c r="D45" s="20">
        <f t="shared" si="0"/>
        <v>9.3652026047457879E-4</v>
      </c>
    </row>
    <row r="46" spans="2:14">
      <c r="B46" s="22" t="s">
        <v>36</v>
      </c>
      <c r="C46" s="9">
        <f>[2]AMP!$J$4</f>
        <v>3.4926977185227659</v>
      </c>
      <c r="D46" s="20">
        <f t="shared" si="0"/>
        <v>8.0051149120180629E-4</v>
      </c>
    </row>
    <row r="47" spans="2:14">
      <c r="B47" s="22" t="s">
        <v>64</v>
      </c>
      <c r="C47" s="10">
        <f>[2]ACE!$J$4</f>
        <v>2.7402224582764774</v>
      </c>
      <c r="D47" s="20">
        <f t="shared" si="0"/>
        <v>6.2804735567764951E-4</v>
      </c>
    </row>
    <row r="48" spans="2:14">
      <c r="B48" s="22" t="s">
        <v>40</v>
      </c>
      <c r="C48" s="9">
        <f>[2]SHPING!$J$4</f>
        <v>2.5523048781283451</v>
      </c>
      <c r="D48" s="20">
        <f t="shared" si="0"/>
        <v>5.8497744398456405E-4</v>
      </c>
    </row>
    <row r="49" spans="2:4">
      <c r="B49" s="22" t="s">
        <v>62</v>
      </c>
      <c r="C49" s="10">
        <f>[2]SEI!$J$4</f>
        <v>2.7014710024044573</v>
      </c>
      <c r="D49" s="20">
        <f t="shared" si="0"/>
        <v>6.1916568648485363E-4</v>
      </c>
    </row>
    <row r="50" spans="2:4">
      <c r="B50" s="7" t="s">
        <v>25</v>
      </c>
      <c r="C50" s="1">
        <f>[2]POLIS!J4</f>
        <v>2.4413969509709714</v>
      </c>
      <c r="D50" s="20">
        <f t="shared" si="0"/>
        <v>5.5955781786461427E-4</v>
      </c>
    </row>
    <row r="51" spans="2:4">
      <c r="B51" s="22" t="s">
        <v>50</v>
      </c>
      <c r="C51" s="9">
        <f>[2]KAVA!$J$4</f>
        <v>2.2105949631026087</v>
      </c>
      <c r="D51" s="20">
        <f t="shared" si="0"/>
        <v>5.0665898195877232E-4</v>
      </c>
    </row>
    <row r="52" spans="2:4">
      <c r="B52" s="7" t="s">
        <v>28</v>
      </c>
      <c r="C52" s="1">
        <f>[2]ATLAS!O47</f>
        <v>2.2097791397501219</v>
      </c>
      <c r="D52" s="20">
        <f t="shared" si="0"/>
        <v>5.0647199870940812E-4</v>
      </c>
    </row>
    <row r="53" spans="2:4">
      <c r="B53" s="7" t="s">
        <v>27</v>
      </c>
      <c r="C53" s="1">
        <f>[2]Ayman!$E$9</f>
        <v>1.6967935999999999</v>
      </c>
      <c r="D53" s="20">
        <f t="shared" si="0"/>
        <v>3.8889789053149851E-4</v>
      </c>
    </row>
    <row r="54" spans="2:4">
      <c r="B54" s="22" t="s">
        <v>63</v>
      </c>
      <c r="C54" s="10">
        <f>[2]MEME!$J$4</f>
        <v>1.5364166550392797</v>
      </c>
      <c r="D54" s="20">
        <f t="shared" si="0"/>
        <v>3.5214017551824629E-4</v>
      </c>
    </row>
    <row r="55" spans="2:4">
      <c r="B55" s="22" t="s">
        <v>43</v>
      </c>
      <c r="C55" s="9">
        <f>[2]TRX!$J$4</f>
        <v>0.9720435584599012</v>
      </c>
      <c r="D55" s="20">
        <f t="shared" si="0"/>
        <v>2.2278825744615429E-4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2024-01-07T21:59:32Z</dcterms:modified>
</cp:coreProperties>
</file>