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K2"/>
  <c r="H2"/>
  <c r="C51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27"/>
  <c r="C50" l="1"/>
  <c r="C14"/>
  <c r="C4"/>
  <c r="C37"/>
  <c r="C21"/>
  <c r="C43" l="1"/>
  <c r="C45"/>
  <c r="C48" l="1"/>
  <c r="C47" l="1"/>
  <c r="C54"/>
  <c r="C18"/>
  <c r="C19"/>
  <c r="C46" l="1"/>
  <c r="C36" l="1"/>
  <c r="C40" l="1"/>
  <c r="C55" l="1"/>
  <c r="C32" l="1"/>
  <c r="C41" l="1"/>
  <c r="C42" l="1"/>
  <c r="C29" l="1"/>
  <c r="C34" l="1"/>
  <c r="C38"/>
  <c r="C35"/>
  <c r="C23" l="1"/>
  <c r="C20"/>
  <c r="C44" l="1"/>
  <c r="C16" l="1"/>
  <c r="C12" l="1"/>
  <c r="C13" l="1"/>
  <c r="C28" l="1"/>
  <c r="C24" l="1"/>
  <c r="C31" l="1"/>
  <c r="C49" l="1"/>
  <c r="C52" l="1"/>
  <c r="C33" l="1"/>
  <c r="C39" l="1"/>
  <c r="C15" l="1"/>
  <c r="C26" l="1"/>
  <c r="C17" l="1"/>
  <c r="C22" l="1"/>
  <c r="C30" l="1"/>
  <c r="C25"/>
  <c r="C7" l="1"/>
  <c r="M9" l="1"/>
  <c r="D55"/>
  <c r="D27"/>
  <c r="D41"/>
  <c r="D34"/>
  <c r="D21"/>
  <c r="D16"/>
  <c r="D49"/>
  <c r="Q3"/>
  <c r="D23"/>
  <c r="M8"/>
  <c r="D19"/>
  <c r="D12"/>
  <c r="D51"/>
  <c r="D32"/>
  <c r="D43"/>
  <c r="D35"/>
  <c r="D46"/>
  <c r="D52"/>
  <c r="D44"/>
  <c r="D53"/>
  <c r="D18"/>
  <c r="D36"/>
  <c r="D22"/>
  <c r="D17"/>
  <c r="D47"/>
  <c r="D39"/>
  <c r="D24"/>
  <c r="D50"/>
  <c r="D37"/>
  <c r="D14"/>
  <c r="D42"/>
  <c r="D54"/>
  <c r="D29"/>
  <c r="D38"/>
  <c r="D28"/>
  <c r="D7"/>
  <c r="E7" s="1"/>
  <c r="N8"/>
  <c r="D25"/>
  <c r="D15"/>
  <c r="D40"/>
  <c r="D31"/>
  <c r="D45"/>
  <c r="D48"/>
  <c r="N9"/>
  <c r="D33"/>
  <c r="D13"/>
  <c r="D20"/>
  <c r="D26"/>
  <c r="D30"/>
  <c r="N10" l="1"/>
  <c r="M10"/>
  <c r="N11" l="1"/>
  <c r="M11"/>
  <c r="N12" l="1"/>
  <c r="M12"/>
  <c r="M13" l="1"/>
  <c r="N13"/>
  <c r="M14" l="1"/>
  <c r="N14"/>
  <c r="M15" l="1"/>
  <c r="N15"/>
  <c r="M16" l="1"/>
  <c r="N16"/>
  <c r="M17" l="1"/>
  <c r="N17"/>
  <c r="M18" l="1"/>
  <c r="N18"/>
  <c r="M19" l="1"/>
  <c r="N19"/>
  <c r="M20" l="1"/>
  <c r="N20"/>
  <c r="M21" l="1"/>
  <c r="N21"/>
  <c r="M22" l="1"/>
  <c r="N22"/>
  <c r="M23" l="1"/>
  <c r="N23"/>
  <c r="M24" l="1"/>
  <c r="N24"/>
  <c r="N25" l="1"/>
  <c r="M25"/>
  <c r="N26" l="1"/>
  <c r="M26"/>
  <c r="M27" l="1"/>
  <c r="N27"/>
  <c r="M28" l="1"/>
  <c r="N28"/>
  <c r="M29" l="1"/>
  <c r="N29"/>
  <c r="M30" l="1"/>
  <c r="N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N40" l="1"/>
  <c r="M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<sst xmlns="http://schemas.openxmlformats.org/spreadsheetml/2006/main" count="107" uniqueCount="67">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</sst>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1256.902929574713</c:v>
                </c:pt>
                <c:pt idx="1">
                  <c:v>1286.3017467828402</c:v>
                </c:pt>
                <c:pt idx="2">
                  <c:v>552.62</c:v>
                </c:pt>
                <c:pt idx="3">
                  <c:v>286.77339267245327</c:v>
                </c:pt>
                <c:pt idx="4">
                  <c:v>1053.1490073766606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1286.3017467828402</v>
          </cell>
        </row>
      </sheetData>
      <sheetData sheetId="1">
        <row r="4">
          <cell r="J4">
            <v>1256.902929574713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3.1677874594104902</v>
          </cell>
        </row>
      </sheetData>
      <sheetData sheetId="4">
        <row r="47">
          <cell r="M47">
            <v>112.44999999999999</v>
          </cell>
          <cell r="O47">
            <v>2.1642459607915363</v>
          </cell>
        </row>
      </sheetData>
      <sheetData sheetId="5">
        <row r="4">
          <cell r="C4">
            <v>-106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4.1399440091384792</v>
          </cell>
        </row>
      </sheetData>
      <sheetData sheetId="8">
        <row r="4">
          <cell r="J4">
            <v>43.950347151485879</v>
          </cell>
        </row>
      </sheetData>
      <sheetData sheetId="9">
        <row r="4">
          <cell r="J4">
            <v>11.845150608655478</v>
          </cell>
        </row>
      </sheetData>
      <sheetData sheetId="10">
        <row r="4">
          <cell r="J4">
            <v>24.513730701912927</v>
          </cell>
        </row>
      </sheetData>
      <sheetData sheetId="11">
        <row r="4">
          <cell r="J4">
            <v>13.84049169756857</v>
          </cell>
        </row>
      </sheetData>
      <sheetData sheetId="12">
        <row r="4">
          <cell r="J4">
            <v>63.358965153657728</v>
          </cell>
        </row>
      </sheetData>
      <sheetData sheetId="13">
        <row r="4">
          <cell r="J4">
            <v>3.836515322135996</v>
          </cell>
        </row>
      </sheetData>
      <sheetData sheetId="14">
        <row r="4">
          <cell r="J4">
            <v>188.77411464436688</v>
          </cell>
        </row>
      </sheetData>
      <sheetData sheetId="15">
        <row r="4">
          <cell r="J4">
            <v>5.7132133478286384</v>
          </cell>
        </row>
      </sheetData>
      <sheetData sheetId="16">
        <row r="4">
          <cell r="J4">
            <v>40.228562798320411</v>
          </cell>
        </row>
      </sheetData>
      <sheetData sheetId="17">
        <row r="4">
          <cell r="J4">
            <v>5.4355088285955624</v>
          </cell>
        </row>
      </sheetData>
      <sheetData sheetId="18">
        <row r="4">
          <cell r="J4">
            <v>4.9340312058576892</v>
          </cell>
        </row>
      </sheetData>
      <sheetData sheetId="19">
        <row r="4">
          <cell r="J4">
            <v>13.625220929174125</v>
          </cell>
        </row>
      </sheetData>
      <sheetData sheetId="20">
        <row r="4">
          <cell r="J4">
            <v>2.5733926991364617</v>
          </cell>
        </row>
      </sheetData>
      <sheetData sheetId="21">
        <row r="4">
          <cell r="J4">
            <v>14.463424001547738</v>
          </cell>
        </row>
      </sheetData>
      <sheetData sheetId="22">
        <row r="4">
          <cell r="J4">
            <v>8.3693687235120713</v>
          </cell>
        </row>
      </sheetData>
      <sheetData sheetId="23">
        <row r="4">
          <cell r="J4">
            <v>11.832012986400368</v>
          </cell>
        </row>
      </sheetData>
      <sheetData sheetId="24">
        <row r="4">
          <cell r="J4">
            <v>3.9918216105192794</v>
          </cell>
        </row>
      </sheetData>
      <sheetData sheetId="25">
        <row r="4">
          <cell r="J4">
            <v>20.151331911983082</v>
          </cell>
        </row>
      </sheetData>
      <sheetData sheetId="26">
        <row r="4">
          <cell r="J4">
            <v>49.334748284062897</v>
          </cell>
        </row>
      </sheetData>
      <sheetData sheetId="27">
        <row r="4">
          <cell r="J4">
            <v>1.9508609944890349</v>
          </cell>
        </row>
      </sheetData>
      <sheetData sheetId="28">
        <row r="4">
          <cell r="J4">
            <v>40.882878362138847</v>
          </cell>
        </row>
      </sheetData>
      <sheetData sheetId="29">
        <row r="4">
          <cell r="J4">
            <v>38.213209699139128</v>
          </cell>
        </row>
      </sheetData>
      <sheetData sheetId="30">
        <row r="4">
          <cell r="J4">
            <v>2.2610829627825582</v>
          </cell>
        </row>
      </sheetData>
      <sheetData sheetId="31">
        <row r="4">
          <cell r="J4">
            <v>4.7409679251300618</v>
          </cell>
        </row>
      </sheetData>
      <sheetData sheetId="32">
        <row r="4">
          <cell r="J4">
            <v>2.9508340197898715</v>
          </cell>
        </row>
      </sheetData>
      <sheetData sheetId="33">
        <row r="4">
          <cell r="J4">
            <v>286.77339267245327</v>
          </cell>
        </row>
      </sheetData>
      <sheetData sheetId="34">
        <row r="4">
          <cell r="J4">
            <v>1.0061324066780073</v>
          </cell>
        </row>
      </sheetData>
      <sheetData sheetId="35">
        <row r="4">
          <cell r="J4">
            <v>13.807758682931665</v>
          </cell>
        </row>
      </sheetData>
      <sheetData sheetId="36">
        <row r="4">
          <cell r="J4">
            <v>19.911702270056207</v>
          </cell>
        </row>
      </sheetData>
      <sheetData sheetId="37">
        <row r="4">
          <cell r="J4">
            <v>9.9688719954026759</v>
          </cell>
        </row>
      </sheetData>
      <sheetData sheetId="38">
        <row r="4">
          <cell r="J4">
            <v>7.083984422059955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20.7+5.53</f>
        <v>26.23</v>
      </c>
      <c r="J2" t="s">
        <v>6</v>
      </c>
      <c r="K2" s="9">
        <f>13.17+37.53</f>
        <v>50.7</v>
      </c>
      <c r="M2" t="s">
        <v>59</v>
      </c>
      <c r="N2" s="9">
        <f>552.62</f>
        <v>552.62</v>
      </c>
      <c r="P2" t="s">
        <v>8</v>
      </c>
      <c r="Q2" s="10">
        <f>N2+K2+H2</f>
        <v>629.55000000000007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0.14192648705074259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4435.7470764066666</v>
      </c>
      <c r="D7" s="20">
        <f>(C7*[1]Feuil1!$K$2-C4)/C4</f>
        <v>0.55610248247111271</v>
      </c>
      <c r="E7" s="31">
        <f>C7-C7/(1+D7)</f>
        <v>1585.1976258572158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1256.902929574713</v>
      </c>
    </row>
    <row r="9" spans="2:20">
      <c r="M9" s="17" t="str">
        <f>IF(C13&gt;C7*Params!F8,B13,"Others")</f>
        <v>ETH</v>
      </c>
      <c r="N9" s="18">
        <f>IF(C13&gt;C7*0.1,C13,C7)</f>
        <v>1286.3017467828402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552.62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286.77339267245327</v>
      </c>
    </row>
    <row r="12" spans="2:20">
      <c r="B12" s="7" t="s">
        <v>4</v>
      </c>
      <c r="C12" s="1">
        <f>[2]BTC!J4</f>
        <v>1256.902929574713</v>
      </c>
      <c r="D12" s="20">
        <f>C12/$C$7</f>
        <v>0.28335766397955031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1053.1490073766606</v>
      </c>
    </row>
    <row r="13" spans="2:20">
      <c r="B13" s="7" t="s">
        <v>19</v>
      </c>
      <c r="C13" s="1">
        <f>[2]ETH!J4</f>
        <v>1286.3017467828402</v>
      </c>
      <c r="D13" s="20">
        <f t="shared" ref="D13:D55" si="0">C13/$C$7</f>
        <v>0.28998536765645672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552.62</v>
      </c>
      <c r="D14" s="20">
        <f t="shared" si="0"/>
        <v>0.12458329802872109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286.77339267245327</v>
      </c>
      <c r="D15" s="20">
        <f t="shared" si="0"/>
        <v>6.4650528475298952E-2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188.77411464436688</v>
      </c>
      <c r="D16" s="20">
        <f t="shared" si="0"/>
        <v>4.255745681453281E-2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112.44999999999999</v>
      </c>
      <c r="D17" s="20">
        <f t="shared" si="0"/>
        <v>2.53508592945056E-2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106</v>
      </c>
      <c r="D18" s="20">
        <f>C18/$C$7</f>
        <v>2.3896763763606884E-2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1.4101345032203873E-2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63.358965153657728</v>
      </c>
      <c r="D20" s="20">
        <f t="shared" si="0"/>
        <v>1.4283719080976974E-2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7" t="s">
        <v>6</v>
      </c>
      <c r="C21" s="1">
        <f>$K$2</f>
        <v>50.7</v>
      </c>
      <c r="D21" s="20">
        <f t="shared" si="0"/>
        <v>1.1429867196366688E-2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57</v>
      </c>
      <c r="C22" s="9">
        <f>[2]MINA!$J$4</f>
        <v>40.882878362138847</v>
      </c>
      <c r="D22" s="20">
        <f t="shared" si="0"/>
        <v>9.2166838320406376E-3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49.334748284062897</v>
      </c>
      <c r="D23" s="20">
        <f t="shared" si="0"/>
        <v>1.1122083255483596E-2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43.950347151485879</v>
      </c>
      <c r="D24" s="20">
        <f t="shared" si="0"/>
        <v>9.9082175774299133E-3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38.213209699139128</v>
      </c>
      <c r="D25" s="20">
        <f t="shared" si="0"/>
        <v>8.6148306115990461E-3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40.228562798320411</v>
      </c>
      <c r="D26" s="20">
        <f t="shared" si="0"/>
        <v>9.0691741673668592E-3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26.23</v>
      </c>
      <c r="D27" s="20">
        <f t="shared" si="0"/>
        <v>5.9133218256547972E-3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24.513730701912927</v>
      </c>
      <c r="D28" s="20">
        <f t="shared" si="0"/>
        <v>5.5264040712102863E-3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20.151331911983082</v>
      </c>
      <c r="D29" s="20">
        <f t="shared" si="0"/>
        <v>4.5429397945537008E-3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19.911702270056207</v>
      </c>
      <c r="D30" s="20">
        <f t="shared" si="0"/>
        <v>4.488917408290642E-3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13.625220929174125</v>
      </c>
      <c r="D31" s="20">
        <f t="shared" si="0"/>
        <v>3.0716857148247768E-3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13.84049169756857</v>
      </c>
      <c r="D32" s="20">
        <f t="shared" si="0"/>
        <v>3.1202166081977217E-3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11.845150608655478</v>
      </c>
      <c r="D33" s="20">
        <f t="shared" si="0"/>
        <v>2.6703845833904176E-3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13.807758682931665</v>
      </c>
      <c r="D34" s="20">
        <f t="shared" si="0"/>
        <v>3.1128372391595253E-3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14.463424001547738</v>
      </c>
      <c r="D35" s="20">
        <f t="shared" si="0"/>
        <v>3.2606511941308306E-3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11.832012986400368</v>
      </c>
      <c r="D36" s="20">
        <f t="shared" si="0"/>
        <v>2.6674228224899846E-3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2.3671322596025687E-3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8.3693687235120713</v>
      </c>
      <c r="D38" s="20">
        <f t="shared" si="0"/>
        <v>1.8868002569461138E-3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5.4355088285955624</v>
      </c>
      <c r="D39" s="20">
        <f t="shared" si="0"/>
        <v>1.2253874567164881E-3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5.7132133478286384</v>
      </c>
      <c r="D40" s="20">
        <f t="shared" si="0"/>
        <v>1.2879934877749676E-3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4.7409679251300618</v>
      </c>
      <c r="D41" s="20">
        <f t="shared" si="0"/>
        <v>1.0688093445063262E-3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4.9340312058576892</v>
      </c>
      <c r="D42" s="20">
        <f t="shared" si="0"/>
        <v>1.112333755930619E-3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4.1399440091384792</v>
      </c>
      <c r="D43" s="20">
        <f t="shared" si="0"/>
        <v>9.3331381114096046E-4</v>
      </c>
    </row>
    <row r="44" spans="2:14">
      <c r="B44" s="22" t="s">
        <v>23</v>
      </c>
      <c r="C44" s="9">
        <f>[2]LUNA!J4</f>
        <v>3.9918216105192794</v>
      </c>
      <c r="D44" s="20">
        <f t="shared" si="0"/>
        <v>8.9992092465132059E-4</v>
      </c>
    </row>
    <row r="45" spans="2:14">
      <c r="B45" s="22" t="s">
        <v>36</v>
      </c>
      <c r="C45" s="9">
        <f>[2]AMP!$J$4</f>
        <v>3.836515322135996</v>
      </c>
      <c r="D45" s="20">
        <f t="shared" si="0"/>
        <v>8.6490849366549114E-4</v>
      </c>
    </row>
    <row r="46" spans="2:14">
      <c r="B46" s="7" t="s">
        <v>25</v>
      </c>
      <c r="C46" s="1">
        <f>[2]POLIS!J4</f>
        <v>3.1677874594104902</v>
      </c>
      <c r="D46" s="20">
        <f t="shared" si="0"/>
        <v>7.1414970349857468E-4</v>
      </c>
    </row>
    <row r="47" spans="2:14">
      <c r="B47" s="22" t="s">
        <v>40</v>
      </c>
      <c r="C47" s="9">
        <f>[2]SHPING!$J$4</f>
        <v>2.9508340197898715</v>
      </c>
      <c r="D47" s="20">
        <f t="shared" si="0"/>
        <v>6.6523946675974563E-4</v>
      </c>
    </row>
    <row r="48" spans="2:14">
      <c r="B48" s="22" t="s">
        <v>50</v>
      </c>
      <c r="C48" s="9">
        <f>[2]KAVA!$J$4</f>
        <v>2.5733926991364617</v>
      </c>
      <c r="D48" s="20">
        <f t="shared" si="0"/>
        <v>5.8014865473825195E-4</v>
      </c>
    </row>
    <row r="49" spans="2:4">
      <c r="B49" s="22" t="s">
        <v>62</v>
      </c>
      <c r="C49" s="10">
        <f>[2]SEI!$J$4</f>
        <v>2.2610829627825582</v>
      </c>
      <c r="D49" s="20">
        <f t="shared" si="0"/>
        <v>5.0974118312765212E-4</v>
      </c>
    </row>
    <row r="50" spans="2:4">
      <c r="B50" s="22" t="s">
        <v>65</v>
      </c>
      <c r="C50" s="10">
        <f>[2]DYDX!$J$4</f>
        <v>7.083984422059955</v>
      </c>
      <c r="D50" s="20">
        <f t="shared" si="0"/>
        <v>1.5970217192362074E-3</v>
      </c>
    </row>
    <row r="51" spans="2:4">
      <c r="B51" s="22" t="s">
        <v>66</v>
      </c>
      <c r="C51" s="10">
        <f>[2]TIA!$J$4</f>
        <v>9.9688719954026759</v>
      </c>
      <c r="D51" s="20">
        <f t="shared" si="0"/>
        <v>2.2473941421110766E-3</v>
      </c>
    </row>
    <row r="52" spans="2:4">
      <c r="B52" s="7" t="s">
        <v>28</v>
      </c>
      <c r="C52" s="1">
        <f>[2]ATLAS!O47</f>
        <v>2.1642459607915363</v>
      </c>
      <c r="D52" s="20">
        <f t="shared" si="0"/>
        <v>4.8791013633373346E-4</v>
      </c>
    </row>
    <row r="53" spans="2:4">
      <c r="B53" s="22" t="s">
        <v>63</v>
      </c>
      <c r="C53" s="10">
        <f>[2]MEME!$J$4</f>
        <v>1.9508609944890349</v>
      </c>
      <c r="D53" s="20">
        <f t="shared" si="0"/>
        <v>4.3980438038622319E-4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3.8252713032830253E-4</v>
      </c>
    </row>
    <row r="55" spans="2:4">
      <c r="B55" s="22" t="s">
        <v>43</v>
      </c>
      <c r="C55" s="9">
        <f>[2]TRX!$J$4</f>
        <v>1.0061324066780073</v>
      </c>
      <c r="D55" s="20">
        <f t="shared" si="0"/>
        <v>2.268236645027697E-4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2023-12-25T11:23:49Z</dcterms:modified>
</cp:coreProperties>
</file>