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K2"/>
  <c r="N2"/>
  <c r="T2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36" l="1"/>
  <c r="C55"/>
  <c r="C15"/>
  <c r="C31"/>
  <c r="C42"/>
  <c r="C39"/>
  <c r="C52"/>
  <c r="C33"/>
  <c r="C46"/>
  <c r="C22"/>
  <c r="C27"/>
  <c r="C25"/>
  <c r="C53"/>
  <c r="C18"/>
  <c r="C49"/>
  <c r="C19"/>
  <c r="C34" l="1"/>
  <c r="C16"/>
  <c r="C21"/>
  <c r="C50" l="1"/>
  <c r="C43"/>
  <c r="C41"/>
  <c r="C12"/>
  <c r="C23" l="1"/>
  <c r="C51" l="1"/>
  <c r="C13" l="1"/>
  <c r="C17"/>
  <c r="C38" l="1"/>
  <c r="C32" l="1"/>
  <c r="C26" l="1"/>
  <c r="C7" s="1"/>
  <c r="D18" l="1"/>
  <c r="D39"/>
  <c r="D48"/>
  <c r="D26"/>
  <c r="D27"/>
  <c r="D43"/>
  <c r="D47"/>
  <c r="D37"/>
  <c r="D35"/>
  <c r="D41"/>
  <c r="D19"/>
  <c r="M9"/>
  <c r="D29"/>
  <c r="D44"/>
  <c r="N8"/>
  <c r="D42"/>
  <c r="D25"/>
  <c r="D24"/>
  <c r="D55"/>
  <c r="D22"/>
  <c r="D54"/>
  <c r="D50"/>
  <c r="D40"/>
  <c r="D38"/>
  <c r="N9"/>
  <c r="D30"/>
  <c r="D17"/>
  <c r="D46"/>
  <c r="D7"/>
  <c r="E7" s="1"/>
  <c r="D51"/>
  <c r="M8"/>
  <c r="D20"/>
  <c r="D34"/>
  <c r="D33"/>
  <c r="D14"/>
  <c r="D49"/>
  <c r="D45"/>
  <c r="D16"/>
  <c r="D31"/>
  <c r="Q3"/>
  <c r="D12"/>
  <c r="D52"/>
  <c r="D36"/>
  <c r="D15"/>
  <c r="D23"/>
  <c r="D21"/>
  <c r="D53"/>
  <c r="D28"/>
  <c r="D13"/>
  <c r="D32"/>
  <c r="N10" l="1"/>
  <c r="M10"/>
  <c r="N11" l="1"/>
  <c r="M11"/>
  <c r="M12" l="1"/>
  <c r="N12"/>
  <c r="M13" l="1"/>
  <c r="N13"/>
  <c r="M14" l="1"/>
  <c r="N14"/>
  <c r="N15" l="1"/>
  <c r="M15"/>
  <c r="N16" l="1"/>
  <c r="M16"/>
  <c r="M17" l="1"/>
  <c r="N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N26" l="1"/>
  <c r="M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N36" l="1"/>
  <c r="M36"/>
  <c r="N37" l="1"/>
  <c r="M37"/>
  <c r="M38" l="1"/>
  <c r="N38"/>
  <c r="N39" l="1"/>
  <c r="M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<sst xmlns="http://schemas.openxmlformats.org/spreadsheetml/2006/main" count="110" uniqueCount="68">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</sst>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1310.7925668769381</c:v>
                </c:pt>
                <c:pt idx="1">
                  <c:v>1246.6320720864733</c:v>
                </c:pt>
                <c:pt idx="2">
                  <c:v>530.76</c:v>
                </c:pt>
                <c:pt idx="3">
                  <c:v>232.49092897228172</c:v>
                </c:pt>
                <c:pt idx="4">
                  <c:v>227.00903747271744</c:v>
                </c:pt>
                <c:pt idx="5">
                  <c:v>885.10519733123897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1310.7925668769381</v>
          </cell>
        </row>
      </sheetData>
      <sheetData sheetId="1">
        <row r="4">
          <cell r="J4">
            <v>1246.6320720864733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1.9504723523865788</v>
          </cell>
        </row>
      </sheetData>
      <sheetData sheetId="4">
        <row r="47">
          <cell r="M47">
            <v>146.44</v>
          </cell>
          <cell r="O47">
            <v>1.0601643473031572</v>
          </cell>
        </row>
      </sheetData>
      <sheetData sheetId="5">
        <row r="4">
          <cell r="C4">
            <v>-78.333333333333329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2.5126227020795162</v>
          </cell>
        </row>
      </sheetData>
      <sheetData sheetId="8">
        <row r="4">
          <cell r="J4">
            <v>37.434513415370148</v>
          </cell>
        </row>
      </sheetData>
      <sheetData sheetId="9">
        <row r="4">
          <cell r="J4">
            <v>10.811058719860215</v>
          </cell>
        </row>
      </sheetData>
      <sheetData sheetId="10">
        <row r="4">
          <cell r="J4">
            <v>20.255292298055672</v>
          </cell>
        </row>
      </sheetData>
      <sheetData sheetId="11">
        <row r="4">
          <cell r="J4">
            <v>11.334442183373882</v>
          </cell>
        </row>
      </sheetData>
      <sheetData sheetId="12">
        <row r="4">
          <cell r="J4">
            <v>43.631433093761871</v>
          </cell>
        </row>
      </sheetData>
      <sheetData sheetId="13">
        <row r="4">
          <cell r="J4">
            <v>3.7830295357984118</v>
          </cell>
        </row>
      </sheetData>
      <sheetData sheetId="14">
        <row r="4">
          <cell r="J4">
            <v>227.00903747271744</v>
          </cell>
        </row>
      </sheetData>
      <sheetData sheetId="15">
        <row r="4">
          <cell r="J4">
            <v>5.1139151718717804</v>
          </cell>
        </row>
      </sheetData>
      <sheetData sheetId="16">
        <row r="4">
          <cell r="J4">
            <v>41.100873793806372</v>
          </cell>
        </row>
      </sheetData>
      <sheetData sheetId="17">
        <row r="4">
          <cell r="J4">
            <v>5.2477615213888651</v>
          </cell>
        </row>
      </sheetData>
      <sheetData sheetId="18">
        <row r="4">
          <cell r="J4">
            <v>4.0977701449795516</v>
          </cell>
        </row>
      </sheetData>
      <sheetData sheetId="19">
        <row r="4">
          <cell r="J4">
            <v>11.041897083689404</v>
          </cell>
        </row>
      </sheetData>
      <sheetData sheetId="20">
        <row r="4">
          <cell r="J4">
            <v>2.0055761252426425</v>
          </cell>
        </row>
      </sheetData>
      <sheetData sheetId="21">
        <row r="4">
          <cell r="J4">
            <v>14.626425155667281</v>
          </cell>
        </row>
      </sheetData>
      <sheetData sheetId="22">
        <row r="4">
          <cell r="J4">
            <v>9.397485486127831</v>
          </cell>
        </row>
      </sheetData>
      <sheetData sheetId="23">
        <row r="4">
          <cell r="J4">
            <v>11.216081244193051</v>
          </cell>
        </row>
      </sheetData>
      <sheetData sheetId="24">
        <row r="4">
          <cell r="J4">
            <v>4.4629665858187408</v>
          </cell>
        </row>
      </sheetData>
      <sheetData sheetId="25">
        <row r="4">
          <cell r="J4">
            <v>12.599848226531963</v>
          </cell>
        </row>
      </sheetData>
      <sheetData sheetId="26">
        <row r="4">
          <cell r="J4">
            <v>45.447590014244192</v>
          </cell>
        </row>
      </sheetData>
      <sheetData sheetId="27">
        <row r="4">
          <cell r="J4">
            <v>1.5308951435903095</v>
          </cell>
        </row>
      </sheetData>
      <sheetData sheetId="28">
        <row r="4">
          <cell r="J4">
            <v>36.89287450373115</v>
          </cell>
        </row>
      </sheetData>
      <sheetData sheetId="29">
        <row r="4">
          <cell r="J4">
            <v>44.701384138504352</v>
          </cell>
        </row>
      </sheetData>
      <sheetData sheetId="30">
        <row r="4">
          <cell r="J4">
            <v>2.2801313747205292</v>
          </cell>
        </row>
      </sheetData>
      <sheetData sheetId="31">
        <row r="4">
          <cell r="J4">
            <v>9.8178448286299975</v>
          </cell>
        </row>
      </sheetData>
      <sheetData sheetId="32">
        <row r="4">
          <cell r="J4">
            <v>2.3451541647828535</v>
          </cell>
        </row>
      </sheetData>
      <sheetData sheetId="33">
        <row r="4">
          <cell r="J4">
            <v>232.49092897228172</v>
          </cell>
        </row>
      </sheetData>
      <sheetData sheetId="34">
        <row r="4">
          <cell r="J4">
            <v>1.0254258707492163</v>
          </cell>
        </row>
      </sheetData>
      <sheetData sheetId="35">
        <row r="4">
          <cell r="J4">
            <v>11.391378831320704</v>
          </cell>
        </row>
      </sheetData>
      <sheetData sheetId="36">
        <row r="4">
          <cell r="J4">
            <v>16.544479672053296</v>
          </cell>
        </row>
      </sheetData>
      <sheetData sheetId="37">
        <row r="4">
          <cell r="J4">
            <v>19.987040133501342</v>
          </cell>
        </row>
      </sheetData>
      <sheetData sheetId="38">
        <row r="4">
          <cell r="J4">
            <v>18.577242534770669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68.98</f>
        <v>68.98</v>
      </c>
      <c r="J2" t="s">
        <v>6</v>
      </c>
      <c r="K2" s="9">
        <f>17.52+37.53</f>
        <v>55.05</v>
      </c>
      <c r="M2" t="s">
        <v>59</v>
      </c>
      <c r="N2" s="9">
        <f>530.76</f>
        <v>530.76</v>
      </c>
      <c r="P2" t="s">
        <v>8</v>
      </c>
      <c r="Q2" s="10">
        <f>N2+K2+H2</f>
        <v>654.79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0.14771510248361266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4432.7898027396459</v>
      </c>
      <c r="D7" s="20">
        <f>(C7*[1]Feuil1!$K$2-C4)/C4</f>
        <v>0.49845420523517003</v>
      </c>
      <c r="E7" s="31">
        <f>C7-C7/(1+D7)</f>
        <v>1474.5480444978875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1310.7925668769381</v>
      </c>
    </row>
    <row r="9" spans="2:20">
      <c r="M9" s="17" t="str">
        <f>IF(C13&gt;C7*Params!F8,B13,"Others")</f>
        <v>BTC</v>
      </c>
      <c r="N9" s="18">
        <f>IF(C13&gt;C7*0.1,C13,C7)</f>
        <v>1246.6320720864733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530.76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232.49092897228172</v>
      </c>
    </row>
    <row r="12" spans="2:20">
      <c r="B12" s="7" t="s">
        <v>19</v>
      </c>
      <c r="C12" s="1">
        <f>[2]ETH!J4</f>
        <v>1310.7925668769381</v>
      </c>
      <c r="D12" s="20">
        <f>C12/$C$7</f>
        <v>0.29570374982969294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227.00903747271744</v>
      </c>
    </row>
    <row r="13" spans="2:20">
      <c r="B13" s="7" t="s">
        <v>4</v>
      </c>
      <c r="C13" s="1">
        <f>[2]BTC!J4</f>
        <v>1246.6320720864733</v>
      </c>
      <c r="D13" s="20">
        <f t="shared" ref="D13:D55" si="0">C13/$C$7</f>
        <v>0.28122968323830821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885.10519733123897</v>
      </c>
      <c r="Q13" s="23"/>
    </row>
    <row r="14" spans="2:20">
      <c r="B14" s="7" t="s">
        <v>59</v>
      </c>
      <c r="C14" s="1">
        <f>$N$2</f>
        <v>530.76</v>
      </c>
      <c r="D14" s="20">
        <f t="shared" si="0"/>
        <v>0.11973498036653318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232.49092897228172</v>
      </c>
      <c r="D15" s="20">
        <f t="shared" si="0"/>
        <v>5.2447993096490342E-2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227.00903747271744</v>
      </c>
      <c r="D16" s="20">
        <f t="shared" si="0"/>
        <v>5.1211324600236301E-2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3.3035629144764336E-2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78.333333333333329</v>
      </c>
      <c r="D18" s="20">
        <f>C18/$C$7</f>
        <v>1.7671339454201081E-2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1.411075254715248E-2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55.05</v>
      </c>
      <c r="D20" s="20">
        <f t="shared" si="0"/>
        <v>1.2418815790899184E-2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45.447590014244192</v>
      </c>
      <c r="D21" s="20">
        <f t="shared" si="0"/>
        <v>1.0252593070430662E-2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43.631433093761871</v>
      </c>
      <c r="D22" s="20">
        <f t="shared" si="0"/>
        <v>9.8428833839122841E-3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41.100873793806372</v>
      </c>
      <c r="D23" s="20">
        <f t="shared" si="0"/>
        <v>9.272010544782508E-3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36.89287450373115</v>
      </c>
      <c r="D24" s="20">
        <f t="shared" si="0"/>
        <v>8.3227213888937036E-3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37.434513415370148</v>
      </c>
      <c r="D25" s="20">
        <f t="shared" si="0"/>
        <v>8.4449105599895772E-3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44.701384138504352</v>
      </c>
      <c r="D26" s="20">
        <f t="shared" si="0"/>
        <v>1.0084255317244472E-2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20.255292298055672</v>
      </c>
      <c r="D27" s="20">
        <f t="shared" si="0"/>
        <v>4.569423139697955E-3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19.987040133501342</v>
      </c>
      <c r="D28" s="20">
        <f t="shared" si="0"/>
        <v>4.5089077134107579E-3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16.544479672053296</v>
      </c>
      <c r="D29" s="20">
        <f t="shared" si="0"/>
        <v>3.7322951026976573E-3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18.577242534770669</v>
      </c>
      <c r="D30" s="20">
        <f t="shared" si="0"/>
        <v>4.1908692632547503E-3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12.599848226531963</v>
      </c>
      <c r="D31" s="20">
        <f t="shared" si="0"/>
        <v>2.8424195116909762E-3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14.626425155667281</v>
      </c>
      <c r="D32" s="20">
        <f t="shared" si="0"/>
        <v>3.2995981777948396E-3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11.041897083689404</v>
      </c>
      <c r="D33" s="20">
        <f t="shared" si="0"/>
        <v>2.4909588712880223E-3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11.334442183373882</v>
      </c>
      <c r="D34" s="20">
        <f t="shared" si="0"/>
        <v>2.5569545788904162E-3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11.216081244193051</v>
      </c>
      <c r="D35" s="20">
        <f t="shared" si="0"/>
        <v>2.530253349089788E-3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11.391378831320704</v>
      </c>
      <c r="D36" s="20">
        <f t="shared" si="0"/>
        <v>2.5697990065489604E-3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7.83</v>
      </c>
      <c r="D37" s="20">
        <f t="shared" si="0"/>
        <v>1.76638197352844E-3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10.811058719860215</v>
      </c>
      <c r="D38" s="20">
        <f t="shared" si="0"/>
        <v>2.4388836829525589E-3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9.397485486127831</v>
      </c>
      <c r="D39" s="20">
        <f t="shared" si="0"/>
        <v>2.1199934813782057E-3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68.98</v>
      </c>
      <c r="D40" s="20">
        <f t="shared" si="0"/>
        <v>1.5561306326180307E-2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5.2477615213888651</v>
      </c>
      <c r="D41" s="20">
        <f t="shared" si="0"/>
        <v>1.1838507474786044E-3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4.4629665858187408</v>
      </c>
      <c r="D42" s="20">
        <f t="shared" si="0"/>
        <v>1.0068076277969338E-3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5.1139151718717804</v>
      </c>
      <c r="D43" s="20">
        <f t="shared" si="0"/>
        <v>1.1536561396868336E-3</v>
      </c>
    </row>
    <row r="44" spans="2:14">
      <c r="B44" s="22" t="s">
        <v>37</v>
      </c>
      <c r="C44" s="9">
        <f>[2]GRT!$J$4</f>
        <v>4.0977701449795516</v>
      </c>
      <c r="D44" s="20">
        <f t="shared" si="0"/>
        <v>9.244223902624396E-4</v>
      </c>
    </row>
    <row r="45" spans="2:14">
      <c r="B45" s="22" t="s">
        <v>56</v>
      </c>
      <c r="C45" s="9">
        <f>[2]SHIB!$J$4</f>
        <v>9.8178448286299975</v>
      </c>
      <c r="D45" s="20">
        <f t="shared" si="0"/>
        <v>2.2148230043667234E-3</v>
      </c>
    </row>
    <row r="46" spans="2:14">
      <c r="B46" s="22" t="s">
        <v>36</v>
      </c>
      <c r="C46" s="9">
        <f>[2]AMP!$J$4</f>
        <v>3.7830295357984118</v>
      </c>
      <c r="D46" s="20">
        <f t="shared" si="0"/>
        <v>8.5341956288122309E-4</v>
      </c>
    </row>
    <row r="47" spans="2:14">
      <c r="B47" s="22" t="s">
        <v>62</v>
      </c>
      <c r="C47" s="10">
        <f>[2]SEI!$J$4</f>
        <v>2.2801313747205292</v>
      </c>
      <c r="D47" s="20">
        <f t="shared" si="0"/>
        <v>5.1437841093013574E-4</v>
      </c>
    </row>
    <row r="48" spans="2:14">
      <c r="B48" s="22" t="s">
        <v>40</v>
      </c>
      <c r="C48" s="9">
        <f>[2]SHPING!$J$4</f>
        <v>2.3451541647828535</v>
      </c>
      <c r="D48" s="20">
        <f t="shared" si="0"/>
        <v>5.290470040635475E-4</v>
      </c>
    </row>
    <row r="49" spans="2:4">
      <c r="B49" s="7" t="s">
        <v>25</v>
      </c>
      <c r="C49" s="1">
        <f>[2]POLIS!J4</f>
        <v>1.9504723523865788</v>
      </c>
      <c r="D49" s="20">
        <f t="shared" si="0"/>
        <v>4.4001011534115759E-4</v>
      </c>
    </row>
    <row r="50" spans="2:4">
      <c r="B50" s="22" t="s">
        <v>64</v>
      </c>
      <c r="C50" s="10">
        <f>[2]ACE!$J$4</f>
        <v>2.5126227020795162</v>
      </c>
      <c r="D50" s="20">
        <f t="shared" si="0"/>
        <v>5.668264938993075E-4</v>
      </c>
    </row>
    <row r="51" spans="2:4">
      <c r="B51" s="7" t="s">
        <v>28</v>
      </c>
      <c r="C51" s="1">
        <f>[2]ATLAS!O47</f>
        <v>1.0601643473031572</v>
      </c>
      <c r="D51" s="20">
        <f t="shared" si="0"/>
        <v>2.391641369161994E-4</v>
      </c>
    </row>
    <row r="52" spans="2:4">
      <c r="B52" s="22" t="s">
        <v>50</v>
      </c>
      <c r="C52" s="9">
        <f>[2]KAVA!$J$4</f>
        <v>2.0055761252426425</v>
      </c>
      <c r="D52" s="20">
        <f t="shared" si="0"/>
        <v>4.5244106183494514E-4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3.8278232794871346E-4</v>
      </c>
    </row>
    <row r="54" spans="2:4">
      <c r="B54" s="22" t="s">
        <v>63</v>
      </c>
      <c r="C54" s="10">
        <f>[2]MEME!$J$4</f>
        <v>1.5308951435903095</v>
      </c>
      <c r="D54" s="20">
        <f t="shared" si="0"/>
        <v>3.4535703512134807E-4</v>
      </c>
    </row>
    <row r="55" spans="2:4">
      <c r="B55" s="22" t="s">
        <v>43</v>
      </c>
      <c r="C55" s="9">
        <f>[2]TRX!$J$4</f>
        <v>1.0254258707492163</v>
      </c>
      <c r="D55" s="20">
        <f t="shared" si="0"/>
        <v>2.3132742953781862E-4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workbookViewId="0">
      <selection activeCell="B5" sqref="B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2024-01-22T19:09:41Z</dcterms:modified>
</cp:coreProperties>
</file>