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/>
  <c r="C46"/>
  <c r="C28"/>
  <c r="C16" l="1"/>
  <c r="T2"/>
  <c r="C23" i="2" l="1"/>
  <c r="C19" i="1" l="1"/>
  <c r="C4"/>
  <c r="C37"/>
  <c r="C30"/>
  <c r="Q2" l="1"/>
  <c r="C45" l="1"/>
  <c r="C42" l="1"/>
  <c r="C48" l="1"/>
  <c r="C44" l="1"/>
  <c r="C18" l="1"/>
  <c r="C50"/>
  <c r="C47" l="1"/>
  <c r="C39"/>
  <c r="C49" l="1"/>
  <c r="C32"/>
  <c r="C33"/>
  <c r="C21"/>
  <c r="C40" l="1"/>
  <c r="C31" l="1"/>
  <c r="C43" l="1"/>
  <c r="C17" l="1"/>
  <c r="C15" l="1"/>
  <c r="C26"/>
  <c r="C14"/>
  <c r="C24"/>
  <c r="C20" l="1"/>
  <c r="C36"/>
  <c r="C23"/>
  <c r="C35"/>
  <c r="C38" l="1"/>
  <c r="C29" l="1"/>
  <c r="C25"/>
  <c r="C34"/>
  <c r="C27"/>
  <c r="C22" l="1"/>
  <c r="C12"/>
  <c r="C13" l="1"/>
  <c r="C7" l="1"/>
  <c r="N9" s="1"/>
  <c r="D36" l="1"/>
  <c r="D37"/>
  <c r="D27"/>
  <c r="D12"/>
  <c r="D44"/>
  <c r="D14"/>
  <c r="D16"/>
  <c r="Q3"/>
  <c r="D46"/>
  <c r="M8"/>
  <c r="D40"/>
  <c r="D39"/>
  <c r="D28"/>
  <c r="D38"/>
  <c r="D24"/>
  <c r="D47"/>
  <c r="D17"/>
  <c r="D30"/>
  <c r="D34"/>
  <c r="D32"/>
  <c r="D7"/>
  <c r="E7" s="1"/>
  <c r="D31"/>
  <c r="D23"/>
  <c r="D20"/>
  <c r="D41"/>
  <c r="D22"/>
  <c r="D42"/>
  <c r="D49"/>
  <c r="D19"/>
  <c r="D15"/>
  <c r="D29"/>
  <c r="D33"/>
  <c r="D21"/>
  <c r="D48"/>
  <c r="D26"/>
  <c r="D35"/>
  <c r="N8"/>
  <c r="D45"/>
  <c r="D43"/>
  <c r="D50"/>
  <c r="D18"/>
  <c r="D25"/>
  <c r="M9"/>
  <c r="D13"/>
  <c r="N10" l="1"/>
  <c r="M10"/>
  <c r="M11" l="1"/>
  <c r="N11"/>
  <c r="N12" l="1"/>
  <c r="M12"/>
  <c r="N13" l="1"/>
  <c r="M13"/>
  <c r="N14" l="1"/>
  <c r="M14"/>
  <c r="M15" l="1"/>
  <c r="N15"/>
  <c r="M16" l="1"/>
  <c r="N16"/>
  <c r="N17" l="1"/>
  <c r="M17"/>
  <c r="M18" l="1"/>
  <c r="N18"/>
  <c r="N19" l="1"/>
  <c r="M19"/>
  <c r="M20" l="1"/>
  <c r="N20"/>
  <c r="M21" l="1"/>
  <c r="M22" s="1"/>
  <c r="N21"/>
  <c r="M23" l="1"/>
  <c r="N23"/>
  <c r="N24" l="1"/>
  <c r="M24"/>
  <c r="M25" l="1"/>
  <c r="N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N37" l="1"/>
  <c r="M37"/>
  <c r="M38" l="1"/>
  <c r="N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<sst xmlns="http://schemas.openxmlformats.org/spreadsheetml/2006/main" count="92" uniqueCount="59">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</sst>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879.84253462225638</c:v>
                </c:pt>
                <c:pt idx="1">
                  <c:v>773.53473791764816</c:v>
                </c:pt>
                <c:pt idx="2">
                  <c:v>919.55310961538009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879.84253462225638</v>
          </cell>
        </row>
      </sheetData>
      <sheetData sheetId="1">
        <row r="4">
          <cell r="J4">
            <v>773.53473791764816</v>
          </cell>
        </row>
      </sheetData>
      <sheetData sheetId="2">
        <row r="2">
          <cell r="Y2">
            <v>66.19</v>
          </cell>
        </row>
      </sheetData>
      <sheetData sheetId="3">
        <row r="4">
          <cell r="J4">
            <v>0.92211191836081086</v>
          </cell>
        </row>
      </sheetData>
      <sheetData sheetId="4">
        <row r="46">
          <cell r="M46">
            <v>76.27000000000001</v>
          </cell>
          <cell r="O46">
            <v>0.67655828667125206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28.186173187944419</v>
          </cell>
        </row>
      </sheetData>
      <sheetData sheetId="8">
        <row r="4">
          <cell r="J4">
            <v>10.916303701053062</v>
          </cell>
        </row>
      </sheetData>
      <sheetData sheetId="9">
        <row r="4">
          <cell r="J4">
            <v>22.126416171503287</v>
          </cell>
        </row>
      </sheetData>
      <sheetData sheetId="10">
        <row r="4">
          <cell r="J4">
            <v>13.219459541115752</v>
          </cell>
        </row>
      </sheetData>
      <sheetData sheetId="11">
        <row r="4">
          <cell r="J4">
            <v>27.956451007651253</v>
          </cell>
        </row>
      </sheetData>
      <sheetData sheetId="12">
        <row r="4">
          <cell r="J4">
            <v>2.8530743926650661</v>
          </cell>
        </row>
      </sheetData>
      <sheetData sheetId="13">
        <row r="4">
          <cell r="J4">
            <v>133.39656679136843</v>
          </cell>
        </row>
      </sheetData>
      <sheetData sheetId="14">
        <row r="4">
          <cell r="J4">
            <v>4.5943556539095249</v>
          </cell>
        </row>
      </sheetData>
      <sheetData sheetId="15">
        <row r="4">
          <cell r="J4">
            <v>23.991387727082675</v>
          </cell>
        </row>
      </sheetData>
      <sheetData sheetId="16">
        <row r="4">
          <cell r="J4">
            <v>4.6600825583043033</v>
          </cell>
        </row>
      </sheetData>
      <sheetData sheetId="17">
        <row r="4">
          <cell r="J4">
            <v>5.6585304237600411</v>
          </cell>
        </row>
      </sheetData>
      <sheetData sheetId="18">
        <row r="4">
          <cell r="J4">
            <v>8.4489571211664547</v>
          </cell>
        </row>
      </sheetData>
      <sheetData sheetId="19">
        <row r="4">
          <cell r="J4">
            <v>5.1091051286919784</v>
          </cell>
        </row>
      </sheetData>
      <sheetData sheetId="20">
        <row r="4">
          <cell r="J4">
            <v>11.567110802017408</v>
          </cell>
        </row>
      </sheetData>
      <sheetData sheetId="21">
        <row r="4">
          <cell r="J4">
            <v>1.5601273523282084</v>
          </cell>
        </row>
      </sheetData>
      <sheetData sheetId="22">
        <row r="4">
          <cell r="J4">
            <v>31.743692829479127</v>
          </cell>
        </row>
      </sheetData>
      <sheetData sheetId="23">
        <row r="4">
          <cell r="J4">
            <v>35.438706886921523</v>
          </cell>
        </row>
      </sheetData>
      <sheetData sheetId="24">
        <row r="4">
          <cell r="J4">
            <v>31.360259476633086</v>
          </cell>
        </row>
      </sheetData>
      <sheetData sheetId="25">
        <row r="4">
          <cell r="J4">
            <v>26.860063288100164</v>
          </cell>
        </row>
      </sheetData>
      <sheetData sheetId="26">
        <row r="4">
          <cell r="J4">
            <v>3.8798343641306015</v>
          </cell>
        </row>
      </sheetData>
      <sheetData sheetId="27">
        <row r="4">
          <cell r="J4">
            <v>124.49239726208994</v>
          </cell>
        </row>
      </sheetData>
      <sheetData sheetId="28">
        <row r="4">
          <cell r="J4">
            <v>0.65593559606684093</v>
          </cell>
        </row>
      </sheetData>
      <sheetData sheetId="29">
        <row r="4">
          <cell r="J4">
            <v>5.9916126654078266</v>
          </cell>
        </row>
      </sheetData>
      <sheetData sheetId="30">
        <row r="4">
          <cell r="J4">
            <v>19.399833045089359</v>
          </cell>
        </row>
      </sheetData>
      <sheetData sheetId="31">
        <row r="4">
          <cell r="J4">
            <v>3.2496695978222423</v>
          </cell>
        </row>
      </sheetData>
      <sheetData sheetId="32">
        <row r="4">
          <cell r="J4">
            <v>2.7393882013171753</v>
          </cell>
        </row>
      </sheetData>
      <sheetData sheetId="33">
        <row r="4">
          <cell r="J4">
            <v>2.0130047323346694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Q29" sqref="Q29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109.18+15.37</f>
        <v>124.55000000000001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181.17000000000002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6.9740552016181831E-2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2597.7712358508907</v>
      </c>
      <c r="D7" s="20">
        <f>(C7*[1]Feuil1!$K$2-C4)/C4</f>
        <v>4.8683430005625104E-2</v>
      </c>
      <c r="E7" s="32">
        <f>C7-C7/(1+D7)</f>
        <v>120.59732280741264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879.84253462225638</v>
      </c>
    </row>
    <row r="9" spans="2:20">
      <c r="M9" s="17" t="str">
        <f>IF(C13&gt;C7*[2]Params!F8,B13,"Others")</f>
        <v>BTC</v>
      </c>
      <c r="N9" s="18">
        <f>IF(C13&gt;C7*0.1,C13,C7)</f>
        <v>773.53473791764816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919.55310961538009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879.84253462225638</v>
      </c>
      <c r="D12" s="30">
        <f>C12/$C$7</f>
        <v>0.33869130679402071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773.53473791764816</v>
      </c>
      <c r="D13" s="30">
        <f t="shared" ref="D13:D50" si="0">C13/$C$7</f>
        <v>0.29776861304890062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133.39656679136843</v>
      </c>
      <c r="D14" s="30">
        <f t="shared" si="0"/>
        <v>5.1350390269324413E-2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124.49239726208994</v>
      </c>
      <c r="D15" s="30">
        <f t="shared" si="0"/>
        <v>4.792277146810154E-2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124.55000000000001</v>
      </c>
      <c r="D16" s="30">
        <f t="shared" si="0"/>
        <v>4.794494537514736E-2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66.19</v>
      </c>
      <c r="D17" s="30">
        <f t="shared" si="0"/>
        <v>2.5479533796716206E-2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[2]ATLAS!M46</f>
        <v>76.27000000000001</v>
      </c>
      <c r="D18" s="30">
        <f>C18/$C$7</f>
        <v>2.9359783089221114E-2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7</v>
      </c>
      <c r="C19" s="1">
        <f>$N$2</f>
        <v>39.26</v>
      </c>
      <c r="D19" s="30">
        <f>C19/$C$7</f>
        <v>1.5112955081720475E-2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35.438706886921523</v>
      </c>
      <c r="D20" s="30">
        <f t="shared" si="0"/>
        <v>1.3641966004490655E-2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31.743692829479127</v>
      </c>
      <c r="D21" s="30">
        <f t="shared" si="0"/>
        <v>1.2219587464591198E-2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31.360259476633086</v>
      </c>
      <c r="D22" s="30">
        <f t="shared" si="0"/>
        <v>1.2071986572120599E-2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27.956451007651253</v>
      </c>
      <c r="D23" s="30">
        <f t="shared" si="0"/>
        <v>1.0761706274145506E-2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28.186173187944419</v>
      </c>
      <c r="D24" s="30">
        <f t="shared" si="0"/>
        <v>1.0850136762990271E-2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26.860063288100164</v>
      </c>
      <c r="D25" s="30">
        <f t="shared" si="0"/>
        <v>1.0339656901814239E-2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23.991387727082675</v>
      </c>
      <c r="D26" s="30">
        <f t="shared" si="0"/>
        <v>9.2353735371253284E-3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22.126416171503287</v>
      </c>
      <c r="D27" s="30">
        <f t="shared" si="0"/>
        <v>8.517461378486569E-3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7.6989073263986126E-3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19.399833045089359</v>
      </c>
      <c r="D29" s="30">
        <f t="shared" si="0"/>
        <v>7.4678758380874186E-3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6.6826515593139957E-3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13.219459541115752</v>
      </c>
      <c r="D31" s="30">
        <f t="shared" si="0"/>
        <v>5.0887696956063051E-3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11.567110802017408</v>
      </c>
      <c r="D32" s="30">
        <f t="shared" si="0"/>
        <v>4.4527057049458182E-3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10.916303701053062</v>
      </c>
      <c r="D33" s="30">
        <f t="shared" si="0"/>
        <v>4.2021805270614854E-3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8.4489571211664547</v>
      </c>
      <c r="D34" s="30">
        <f t="shared" si="0"/>
        <v>3.2523868940288075E-3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5.9916126654078266</v>
      </c>
      <c r="D35" s="30">
        <f t="shared" si="0"/>
        <v>2.3064435323325518E-3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5.6585304237600411</v>
      </c>
      <c r="D36" s="30">
        <f t="shared" si="0"/>
        <v>2.1782250668067812E-3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2.0787049781276256E-3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5.1091051286919784</v>
      </c>
      <c r="D38" s="30">
        <f t="shared" si="0"/>
        <v>1.9667263453313701E-3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4.6600825583043033</v>
      </c>
      <c r="D39" s="30">
        <f t="shared" si="0"/>
        <v>1.7938771874875695E-3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4.5943556539095249</v>
      </c>
      <c r="D40" s="30">
        <f t="shared" si="0"/>
        <v>1.7685759201982465E-3</v>
      </c>
    </row>
    <row r="41" spans="2:14">
      <c r="B41" s="22" t="s">
        <v>56</v>
      </c>
      <c r="C41" s="9">
        <f>[2]SHIB!$J$4</f>
        <v>3.8798343641306015</v>
      </c>
      <c r="D41" s="30">
        <f t="shared" si="0"/>
        <v>1.4935242605609094E-3</v>
      </c>
    </row>
    <row r="42" spans="2:14">
      <c r="B42" s="22" t="s">
        <v>37</v>
      </c>
      <c r="C42" s="9">
        <f>[2]GRT!$J$4</f>
        <v>3.2496695978222423</v>
      </c>
      <c r="D42" s="30">
        <f t="shared" si="0"/>
        <v>1.2509452537524247E-3</v>
      </c>
    </row>
    <row r="43" spans="2:14">
      <c r="B43" s="22" t="s">
        <v>50</v>
      </c>
      <c r="C43" s="9">
        <f>[2]KAVA!$J$4</f>
        <v>2.7393882013171753</v>
      </c>
      <c r="D43" s="30">
        <f t="shared" si="0"/>
        <v>1.0545147946485359E-3</v>
      </c>
    </row>
    <row r="44" spans="2:14">
      <c r="B44" s="22" t="s">
        <v>36</v>
      </c>
      <c r="C44" s="9">
        <f>[2]AMP!$J$4</f>
        <v>2.8530743926650661</v>
      </c>
      <c r="D44" s="30">
        <f t="shared" si="0"/>
        <v>1.0982777672224676E-3</v>
      </c>
    </row>
    <row r="45" spans="2:14">
      <c r="B45" s="22" t="s">
        <v>40</v>
      </c>
      <c r="C45" s="9">
        <f>[2]SHPING!$J$4</f>
        <v>2.0130047323346694</v>
      </c>
      <c r="D45" s="30">
        <f t="shared" si="0"/>
        <v>7.7489684409232323E-4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6.5317283392131377E-4</v>
      </c>
    </row>
    <row r="47" spans="2:14">
      <c r="B47" s="22" t="s">
        <v>23</v>
      </c>
      <c r="C47" s="9">
        <f>[2]LUNA!J4</f>
        <v>1.5601273523282084</v>
      </c>
      <c r="D47" s="30">
        <f t="shared" si="0"/>
        <v>6.0056379514772569E-4</v>
      </c>
    </row>
    <row r="48" spans="2:14">
      <c r="B48" s="7" t="s">
        <v>25</v>
      </c>
      <c r="C48" s="1">
        <f>[2]POLIS!J4</f>
        <v>0.92211191836081086</v>
      </c>
      <c r="D48" s="30">
        <f t="shared" si="0"/>
        <v>3.5496271020137629E-4</v>
      </c>
    </row>
    <row r="49" spans="2:4">
      <c r="B49" s="22" t="s">
        <v>43</v>
      </c>
      <c r="C49" s="9">
        <f>[2]TRX!$J$4</f>
        <v>0.65593559606684093</v>
      </c>
      <c r="D49" s="30">
        <f t="shared" si="0"/>
        <v>2.5249936831023214E-4</v>
      </c>
    </row>
    <row r="50" spans="2:4">
      <c r="B50" s="7" t="s">
        <v>28</v>
      </c>
      <c r="C50" s="1">
        <f>[2]ATLAS!O46</f>
        <v>0.67655828667125206</v>
      </c>
      <c r="D50" s="30">
        <f t="shared" si="0"/>
        <v>2.6043797749944974E-4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2023-05-17T20:51:11Z</dcterms:modified>
</cp:coreProperties>
</file>