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H2" i="1"/>
  <c r="N2"/>
  <c r="C41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31" l="1"/>
  <c r="C7" s="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<sst xmlns="http://schemas.openxmlformats.org/spreadsheetml/2006/main" count="105" uniqueCount="65">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</sst>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1265.3339249364926</c:v>
                </c:pt>
                <c:pt idx="1">
                  <c:v>1250.5859743671679</c:v>
                </c:pt>
                <c:pt idx="2">
                  <c:v>352.18</c:v>
                </c:pt>
                <c:pt idx="3">
                  <c:v>284.59453556466394</c:v>
                </c:pt>
                <c:pt idx="4">
                  <c:v>1036.7116146203966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1265.3339249364926</v>
          </cell>
        </row>
      </sheetData>
      <sheetData sheetId="1">
        <row r="4">
          <cell r="J4">
            <v>1250.5859743671679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2.9533189513562621</v>
          </cell>
        </row>
      </sheetData>
      <sheetData sheetId="4">
        <row r="47">
          <cell r="M47">
            <v>117.75</v>
          </cell>
          <cell r="O47">
            <v>1.7471169859487219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4.2595367327422302</v>
          </cell>
        </row>
      </sheetData>
      <sheetData sheetId="8">
        <row r="4">
          <cell r="J4">
            <v>43.332627871605879</v>
          </cell>
        </row>
      </sheetData>
      <sheetData sheetId="9">
        <row r="4">
          <cell r="J4">
            <v>12.900063196046387</v>
          </cell>
        </row>
      </sheetData>
      <sheetData sheetId="10">
        <row r="4">
          <cell r="J4">
            <v>22.425253469521184</v>
          </cell>
        </row>
      </sheetData>
      <sheetData sheetId="11">
        <row r="4">
          <cell r="J4">
            <v>13.269174419170168</v>
          </cell>
        </row>
      </sheetData>
      <sheetData sheetId="12">
        <row r="4">
          <cell r="J4">
            <v>55.230784365568944</v>
          </cell>
        </row>
      </sheetData>
      <sheetData sheetId="13">
        <row r="4">
          <cell r="J4">
            <v>3.7262135146661008</v>
          </cell>
        </row>
      </sheetData>
      <sheetData sheetId="14">
        <row r="4">
          <cell r="J4">
            <v>174.37095956309716</v>
          </cell>
        </row>
      </sheetData>
      <sheetData sheetId="15">
        <row r="4">
          <cell r="J4">
            <v>5.6936644159092786</v>
          </cell>
        </row>
      </sheetData>
      <sheetData sheetId="16">
        <row r="4">
          <cell r="J4">
            <v>40.343824113682579</v>
          </cell>
        </row>
      </sheetData>
      <sheetData sheetId="17">
        <row r="4">
          <cell r="J4">
            <v>5.8039829219655701</v>
          </cell>
        </row>
      </sheetData>
      <sheetData sheetId="18">
        <row r="4">
          <cell r="J4">
            <v>4.3462707726298211</v>
          </cell>
        </row>
      </sheetData>
      <sheetData sheetId="19">
        <row r="4">
          <cell r="J4">
            <v>14.463641769197439</v>
          </cell>
        </row>
      </sheetData>
      <sheetData sheetId="20">
        <row r="4">
          <cell r="J4">
            <v>2.2673203998229781</v>
          </cell>
        </row>
      </sheetData>
      <sheetData sheetId="21">
        <row r="4">
          <cell r="J4">
            <v>11.950686460012532</v>
          </cell>
        </row>
      </sheetData>
      <sheetData sheetId="22">
        <row r="4">
          <cell r="J4">
            <v>8.0065214983081923</v>
          </cell>
        </row>
      </sheetData>
      <sheetData sheetId="23">
        <row r="4">
          <cell r="J4">
            <v>11.6643101573591</v>
          </cell>
        </row>
      </sheetData>
      <sheetData sheetId="24">
        <row r="4">
          <cell r="J4">
            <v>3.7926540537492541</v>
          </cell>
        </row>
      </sheetData>
      <sheetData sheetId="25">
        <row r="4">
          <cell r="J4">
            <v>19.334758317359114</v>
          </cell>
        </row>
      </sheetData>
      <sheetData sheetId="26">
        <row r="4">
          <cell r="J4">
            <v>45.315987468081424</v>
          </cell>
        </row>
      </sheetData>
      <sheetData sheetId="27">
        <row r="4">
          <cell r="J4">
            <v>1.9815862655788929</v>
          </cell>
        </row>
      </sheetData>
      <sheetData sheetId="28">
        <row r="4">
          <cell r="J4">
            <v>41.619011425100226</v>
          </cell>
        </row>
      </sheetData>
      <sheetData sheetId="29">
        <row r="4">
          <cell r="J4">
            <v>47.189157392715146</v>
          </cell>
        </row>
      </sheetData>
      <sheetData sheetId="30">
        <row r="4">
          <cell r="J4">
            <v>3.1881778322100787</v>
          </cell>
        </row>
      </sheetData>
      <sheetData sheetId="31">
        <row r="4">
          <cell r="J4">
            <v>4.5685976999938918</v>
          </cell>
        </row>
      </sheetData>
      <sheetData sheetId="32">
        <row r="4">
          <cell r="J4">
            <v>2.8644198845878699</v>
          </cell>
        </row>
      </sheetData>
      <sheetData sheetId="33">
        <row r="4">
          <cell r="J4">
            <v>284.59453556466394</v>
          </cell>
        </row>
      </sheetData>
      <sheetData sheetId="34">
        <row r="4">
          <cell r="J4">
            <v>0.94486164893079894</v>
          </cell>
        </row>
      </sheetData>
      <sheetData sheetId="35">
        <row r="4">
          <cell r="J4">
            <v>12.254873196688591</v>
          </cell>
        </row>
      </sheetData>
      <sheetData sheetId="36">
        <row r="4">
          <cell r="J4">
            <v>18.855464256790576</v>
          </cell>
        </row>
      </sheetData>
      <sheetData sheetId="37"/>
      <sheetData sheetId="3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26.71+5.53</f>
        <v>32.24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432.73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0.10329149165495929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4189.406049488719</v>
      </c>
      <c r="D7" s="20">
        <f>(C7*[1]Feuil1!$K$2-C4)/C4</f>
        <v>0.48583406535451867</v>
      </c>
      <c r="E7" s="31">
        <f>C7-C7/(1+D7)</f>
        <v>1369.8408320974149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1265.3339249364926</v>
      </c>
    </row>
    <row r="9" spans="2:20">
      <c r="M9" s="17" t="str">
        <f>IF(C13&gt;C7*Params!F8,B13,"Others")</f>
        <v>BTC</v>
      </c>
      <c r="N9" s="18">
        <f>IF(C13&gt;C7*0.1,C13,C7)</f>
        <v>1250.5859743671679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IF(OR(M10="",M10="Others"),"",IF(C15&gt;$C$7*Params!F$8,C15,SUM(C15:C53)))</f>
        <v>284.59453556466394</v>
      </c>
    </row>
    <row r="12" spans="2:20">
      <c r="B12" s="7" t="s">
        <v>19</v>
      </c>
      <c r="C12" s="1">
        <f>[2]ETH!J4</f>
        <v>1265.3339249364926</v>
      </c>
      <c r="D12" s="20">
        <f>C12/$C$7</f>
        <v>0.30203181787330347</v>
      </c>
      <c r="M12" s="17" t="str">
        <f>IF(OR(M11="",M11="Others"),"",IF(C16&gt;C7*Params!F8,B16,"Others"))</f>
        <v>Others</v>
      </c>
      <c r="N12" s="21">
        <f>IF(OR(M11="",M11="Others"),"",IF(C16&gt;$C$7*Params!F$8,C16,SUM(C16:C53)))</f>
        <v>1036.7116146203966</v>
      </c>
    </row>
    <row r="13" spans="2:20">
      <c r="B13" s="7" t="s">
        <v>4</v>
      </c>
      <c r="C13" s="1">
        <f>[2]BTC!J4</f>
        <v>1250.5859743671679</v>
      </c>
      <c r="D13" s="20">
        <f t="shared" ref="D13:D53" si="0">C13/$C$7</f>
        <v>0.29851152158425681</v>
      </c>
      <c r="M13" s="17" t="str">
        <f>IF(OR(M12="",M12="Others"),"",IF(C17&gt;C7*Params!F8,B17,"Others"))</f>
        <v/>
      </c>
      <c r="N13" s="18" t="str">
        <f>IF(OR(M12="",M12="Others"),"",IF(C17&gt;$C$7*Params!F$8,C17,SUM(C17:C53)))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8.4064422459833074E-2</v>
      </c>
      <c r="M14" s="17" t="str">
        <f>IF(OR(M13="",M13="Others"),"",IF(C18&gt;C7*Params!F8,B18,"Others"))</f>
        <v/>
      </c>
      <c r="N14" s="18" t="str">
        <f>IF(OR(M13="",M13="Others"),"",IF(C18&gt;$C$7*Params!F$8,C18,SUM(C18:C40)))</f>
        <v/>
      </c>
    </row>
    <row r="15" spans="2:20">
      <c r="B15" s="7" t="s">
        <v>24</v>
      </c>
      <c r="C15" s="1">
        <f>[2]SOL!J4</f>
        <v>284.59453556466394</v>
      </c>
      <c r="D15" s="20">
        <f t="shared" si="0"/>
        <v>6.7931953170162693E-2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174.37095956309716</v>
      </c>
      <c r="D16" s="20">
        <f t="shared" si="0"/>
        <v>4.1621880883180952E-2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2.9359770465555875E-2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2.8106609531050441E-2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1.4930517419679023E-2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55.230784365568944</v>
      </c>
      <c r="D20" s="20">
        <f t="shared" si="0"/>
        <v>1.3183440256957042E-2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1.1531467570658573E-2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32</v>
      </c>
      <c r="C22" s="9">
        <f>[2]MATIC!$J$4</f>
        <v>45.315987468081424</v>
      </c>
      <c r="D22" s="20">
        <f t="shared" si="0"/>
        <v>1.0816804800673797E-2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38</v>
      </c>
      <c r="C23" s="9">
        <f>[2]NEAR!$J$4</f>
        <v>47.189157392715146</v>
      </c>
      <c r="D23" s="20">
        <f t="shared" si="0"/>
        <v>1.1263925443195981E-2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43.332627871605879</v>
      </c>
      <c r="D24" s="20">
        <f t="shared" si="0"/>
        <v>1.0343382178696727E-2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42</v>
      </c>
      <c r="C25" s="1">
        <f>[2]DOT!$J$4</f>
        <v>40.343824113682579</v>
      </c>
      <c r="D25" s="20">
        <f t="shared" si="0"/>
        <v>9.6299627291095823E-3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57</v>
      </c>
      <c r="C26" s="9">
        <f>[2]MINA!$J$4</f>
        <v>41.619011425100226</v>
      </c>
      <c r="D26" s="20">
        <f t="shared" si="0"/>
        <v>9.9343465239373173E-3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32.24</v>
      </c>
      <c r="D27" s="20">
        <f t="shared" si="0"/>
        <v>7.6956016244676536E-3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22.425253469521184</v>
      </c>
      <c r="D28" s="20">
        <f t="shared" si="0"/>
        <v>5.3528479227402635E-3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19.334758317359114</v>
      </c>
      <c r="D29" s="20">
        <f t="shared" si="0"/>
        <v>4.6151550097939913E-3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18.855464256790576</v>
      </c>
      <c r="D30" s="20">
        <f t="shared" si="0"/>
        <v>4.5007488016330435E-3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14.463641769197439</v>
      </c>
      <c r="D31" s="20">
        <f t="shared" si="0"/>
        <v>3.452432540159864E-3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13.269174419170168</v>
      </c>
      <c r="D32" s="20">
        <f t="shared" si="0"/>
        <v>3.1673163838557873E-3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55</v>
      </c>
      <c r="C33" s="9">
        <f>[2]UNI!$J$4</f>
        <v>12.254873196688591</v>
      </c>
      <c r="D33" s="20">
        <f t="shared" si="0"/>
        <v>2.9252053995062598E-3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46</v>
      </c>
      <c r="C34" s="9">
        <f>[2]ALGO!$J$4</f>
        <v>12.900063196046387</v>
      </c>
      <c r="D34" s="20">
        <f t="shared" si="0"/>
        <v>3.0792105237974557E-3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11.950686460012532</v>
      </c>
      <c r="D35" s="20">
        <f t="shared" si="0"/>
        <v>2.8525968404210927E-3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11.6643101573591</v>
      </c>
      <c r="D36" s="20">
        <f t="shared" si="0"/>
        <v>2.784239584220448E-3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2.5063218690108673E-3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8.0065214983081923</v>
      </c>
      <c r="D38" s="20">
        <f t="shared" si="0"/>
        <v>1.9111352310395692E-3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5.8039829219655701</v>
      </c>
      <c r="D39" s="20">
        <f t="shared" si="0"/>
        <v>1.3853951737798002E-3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5.6936644159092786</v>
      </c>
      <c r="D40" s="20">
        <f t="shared" si="0"/>
        <v>1.3590624419430868E-3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64</v>
      </c>
      <c r="C41" s="10">
        <f>[2]ACE!$J$4</f>
        <v>4.2595367327422302</v>
      </c>
      <c r="D41" s="20">
        <f t="shared" si="0"/>
        <v>1.0167400062025666E-3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56</v>
      </c>
      <c r="C42" s="9">
        <f>[2]SHIB!$J$4</f>
        <v>4.5685976999938918</v>
      </c>
      <c r="D42" s="20">
        <f t="shared" si="0"/>
        <v>1.0905120310673753E-3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37</v>
      </c>
      <c r="C43" s="9">
        <f>[2]GRT!$J$4</f>
        <v>4.3462707726298211</v>
      </c>
      <c r="D43" s="20">
        <f t="shared" si="0"/>
        <v>1.0374431891509409E-3</v>
      </c>
    </row>
    <row r="44" spans="2:14">
      <c r="B44" s="22" t="s">
        <v>23</v>
      </c>
      <c r="C44" s="9">
        <f>[2]LUNA!J4</f>
        <v>3.7926540537492541</v>
      </c>
      <c r="D44" s="20">
        <f t="shared" si="0"/>
        <v>9.0529636157185458E-4</v>
      </c>
    </row>
    <row r="45" spans="2:14">
      <c r="B45" s="22" t="s">
        <v>36</v>
      </c>
      <c r="C45" s="9">
        <f>[2]AMP!$J$4</f>
        <v>3.7262135146661008</v>
      </c>
      <c r="D45" s="20">
        <f t="shared" si="0"/>
        <v>8.8943718289633282E-4</v>
      </c>
    </row>
    <row r="46" spans="2:14">
      <c r="B46" s="7" t="s">
        <v>25</v>
      </c>
      <c r="C46" s="1">
        <f>[2]POLIS!J4</f>
        <v>2.9533189513562621</v>
      </c>
      <c r="D46" s="20">
        <f t="shared" si="0"/>
        <v>7.0494932132842303E-4</v>
      </c>
    </row>
    <row r="47" spans="2:14">
      <c r="B47" s="22" t="s">
        <v>40</v>
      </c>
      <c r="C47" s="9">
        <f>[2]SHPING!$J$4</f>
        <v>2.8644198845878699</v>
      </c>
      <c r="D47" s="20">
        <f t="shared" si="0"/>
        <v>6.8372935226401548E-4</v>
      </c>
    </row>
    <row r="48" spans="2:14">
      <c r="B48" s="22" t="s">
        <v>50</v>
      </c>
      <c r="C48" s="9">
        <f>[2]KAVA!$J$4</f>
        <v>2.2673203998229781</v>
      </c>
      <c r="D48" s="20">
        <f t="shared" si="0"/>
        <v>5.4120330496483743E-4</v>
      </c>
    </row>
    <row r="49" spans="2:4">
      <c r="B49" s="22" t="s">
        <v>62</v>
      </c>
      <c r="C49" s="10">
        <f>[2]SEI!$J$4</f>
        <v>3.1881778322100787</v>
      </c>
      <c r="D49" s="20">
        <f t="shared" si="0"/>
        <v>7.6100950696797898E-4</v>
      </c>
    </row>
    <row r="50" spans="2:4">
      <c r="B50" s="22" t="s">
        <v>63</v>
      </c>
      <c r="C50" s="10">
        <f>[2]MEME!$J$4</f>
        <v>1.9815862655788929</v>
      </c>
      <c r="D50" s="20">
        <f t="shared" si="0"/>
        <v>4.7299933264304342E-4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4.0502008636930263E-4</v>
      </c>
    </row>
    <row r="52" spans="2:4">
      <c r="B52" s="7" t="s">
        <v>28</v>
      </c>
      <c r="C52" s="1">
        <f>[2]ATLAS!O47</f>
        <v>1.7471169859487219</v>
      </c>
      <c r="D52" s="20">
        <f t="shared" si="0"/>
        <v>4.1703214377177467E-4</v>
      </c>
    </row>
    <row r="53" spans="2:4">
      <c r="B53" s="22" t="s">
        <v>43</v>
      </c>
      <c r="C53" s="9">
        <f>[2]TRX!$J$4</f>
        <v>0.94486164893079894</v>
      </c>
      <c r="D53" s="20">
        <f t="shared" si="0"/>
        <v>2.2553594418142189E-4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2023-12-19T10:31:45Z</dcterms:modified>
</cp:coreProperties>
</file>