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T2" i="1"/>
  <c r="Q2"/>
  <c r="K2"/>
  <c r="H2"/>
  <c r="C50" l="1"/>
  <c r="C26" i="2" l="1"/>
  <c r="C14" i="1" l="1"/>
  <c r="C4"/>
  <c r="C37"/>
  <c r="C25"/>
  <c r="C46" l="1"/>
  <c r="C47" l="1"/>
  <c r="C43" l="1"/>
  <c r="C48"/>
  <c r="C24"/>
  <c r="C18"/>
  <c r="C44" l="1"/>
  <c r="C32" l="1"/>
  <c r="C35" l="1"/>
  <c r="C23"/>
  <c r="C26"/>
  <c r="C39" l="1"/>
  <c r="C31" l="1"/>
  <c r="C34" l="1"/>
  <c r="C30" l="1"/>
  <c r="C21" l="1"/>
  <c r="C22"/>
  <c r="C49" l="1"/>
  <c r="C20" l="1"/>
  <c r="C27" l="1"/>
  <c r="C29" l="1"/>
  <c r="C33"/>
  <c r="C28"/>
  <c r="C13" l="1"/>
  <c r="C12" l="1"/>
  <c r="C41" l="1"/>
  <c r="C42" l="1"/>
  <c r="C36" l="1"/>
  <c r="C16" l="1"/>
  <c r="C40" l="1"/>
  <c r="C15"/>
  <c r="C45" l="1"/>
  <c r="C38" l="1"/>
  <c r="C19" l="1"/>
  <c r="C17" l="1"/>
  <c r="C7" l="1"/>
  <c r="D42" l="1"/>
  <c r="M8"/>
  <c r="D41"/>
  <c r="D34"/>
  <c r="D36"/>
  <c r="D38"/>
  <c r="D23"/>
  <c r="N8"/>
  <c r="D14"/>
  <c r="D45"/>
  <c r="D48"/>
  <c r="D24"/>
  <c r="Q3"/>
  <c r="D12"/>
  <c r="D13"/>
  <c r="D35"/>
  <c r="D7"/>
  <c r="E7" s="1"/>
  <c r="N9"/>
  <c r="D46"/>
  <c r="D39"/>
  <c r="D22"/>
  <c r="D50"/>
  <c r="D19"/>
  <c r="D44"/>
  <c r="D21"/>
  <c r="D32"/>
  <c r="D27"/>
  <c r="D47"/>
  <c r="D37"/>
  <c r="D49"/>
  <c r="D28"/>
  <c r="D18"/>
  <c r="D43"/>
  <c r="D29"/>
  <c r="D26"/>
  <c r="D15"/>
  <c r="D16"/>
  <c r="D40"/>
  <c r="D25"/>
  <c r="D31"/>
  <c r="D33"/>
  <c r="M9"/>
  <c r="D20"/>
  <c r="D30"/>
  <c r="D17"/>
  <c r="M10" l="1"/>
  <c r="N10"/>
  <c r="M11" l="1"/>
  <c r="N11"/>
  <c r="M12" l="1"/>
  <c r="N12"/>
  <c r="M13" l="1"/>
  <c r="N13"/>
  <c r="N14" l="1"/>
  <c r="M14"/>
  <c r="M15" l="1"/>
  <c r="N15"/>
  <c r="N16" l="1"/>
  <c r="M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<sst xmlns="http://schemas.openxmlformats.org/spreadsheetml/2006/main" count="100" uniqueCount="62">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</sst>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1119.6070383545525</c:v>
                </c:pt>
                <c:pt idx="1">
                  <c:v>1081.1253071894391</c:v>
                </c:pt>
                <c:pt idx="2">
                  <c:v>202.6</c:v>
                </c:pt>
                <c:pt idx="3">
                  <c:v>218.78112343554369</c:v>
                </c:pt>
                <c:pt idx="4">
                  <c:v>830.08263266413974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1081.1253071894391</v>
          </cell>
        </row>
      </sheetData>
      <sheetData sheetId="1">
        <row r="4">
          <cell r="J4">
            <v>1119.6070383545525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2.7420941134636156</v>
          </cell>
        </row>
      </sheetData>
      <sheetData sheetId="4">
        <row r="46">
          <cell r="M46">
            <v>104.06999999999998</v>
          </cell>
          <cell r="O46">
            <v>3.1585242708106094</v>
          </cell>
        </row>
      </sheetData>
      <sheetData sheetId="5">
        <row r="4">
          <cell r="C4">
            <v>-40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42.197452596531491</v>
          </cell>
        </row>
      </sheetData>
      <sheetData sheetId="8">
        <row r="4">
          <cell r="J4">
            <v>8.3465274413818058</v>
          </cell>
        </row>
      </sheetData>
      <sheetData sheetId="9">
        <row r="4">
          <cell r="J4">
            <v>19.622910360570227</v>
          </cell>
        </row>
      </sheetData>
      <sheetData sheetId="10">
        <row r="4">
          <cell r="J4">
            <v>11.337235674868332</v>
          </cell>
        </row>
      </sheetData>
      <sheetData sheetId="11">
        <row r="4">
          <cell r="J4">
            <v>53.550510163660825</v>
          </cell>
        </row>
      </sheetData>
      <sheetData sheetId="12">
        <row r="4">
          <cell r="J4">
            <v>2.3450419275211085</v>
          </cell>
        </row>
      </sheetData>
      <sheetData sheetId="13">
        <row r="4">
          <cell r="J4">
            <v>155.76981148187247</v>
          </cell>
        </row>
      </sheetData>
      <sheetData sheetId="14">
        <row r="4">
          <cell r="J4">
            <v>5.0139283672273169</v>
          </cell>
        </row>
      </sheetData>
      <sheetData sheetId="15">
        <row r="4">
          <cell r="J4">
            <v>35.463593948124839</v>
          </cell>
        </row>
      </sheetData>
      <sheetData sheetId="16">
        <row r="4">
          <cell r="J4">
            <v>5.3154599297210687</v>
          </cell>
        </row>
      </sheetData>
      <sheetData sheetId="17">
        <row r="4">
          <cell r="J4">
            <v>9.892501666943371</v>
          </cell>
        </row>
      </sheetData>
      <sheetData sheetId="18">
        <row r="4">
          <cell r="J4">
            <v>12.110667265678126</v>
          </cell>
        </row>
      </sheetData>
      <sheetData sheetId="19">
        <row r="4">
          <cell r="J4">
            <v>7.6070184782890822</v>
          </cell>
        </row>
      </sheetData>
      <sheetData sheetId="20">
        <row r="4">
          <cell r="J4">
            <v>11.388512417998626</v>
          </cell>
        </row>
      </sheetData>
      <sheetData sheetId="21">
        <row r="4">
          <cell r="J4">
            <v>2.6228010317509685</v>
          </cell>
        </row>
      </sheetData>
      <sheetData sheetId="22">
        <row r="4">
          <cell r="J4">
            <v>39.947919112755535</v>
          </cell>
        </row>
      </sheetData>
      <sheetData sheetId="23">
        <row r="4">
          <cell r="J4">
            <v>41.622825809192925</v>
          </cell>
        </row>
      </sheetData>
      <sheetData sheetId="24">
        <row r="4">
          <cell r="J4">
            <v>38.104141770338913</v>
          </cell>
        </row>
      </sheetData>
      <sheetData sheetId="25">
        <row r="4">
          <cell r="J4">
            <v>42.802233987207075</v>
          </cell>
        </row>
      </sheetData>
      <sheetData sheetId="26">
        <row r="4">
          <cell r="J4">
            <v>3.6092093709050714</v>
          </cell>
        </row>
      </sheetData>
      <sheetData sheetId="27">
        <row r="4">
          <cell r="J4">
            <v>218.78112343554369</v>
          </cell>
        </row>
      </sheetData>
      <sheetData sheetId="28">
        <row r="4">
          <cell r="J4">
            <v>0.9623900856109614</v>
          </cell>
        </row>
      </sheetData>
      <sheetData sheetId="29">
        <row r="4">
          <cell r="J4">
            <v>11.409270087193457</v>
          </cell>
        </row>
      </sheetData>
      <sheetData sheetId="30">
        <row r="4">
          <cell r="J4">
            <v>18.640112104583949</v>
          </cell>
        </row>
      </sheetData>
      <sheetData sheetId="31">
        <row r="4">
          <cell r="J4">
            <v>3.8082505744281732</v>
          </cell>
        </row>
      </sheetData>
      <sheetData sheetId="32">
        <row r="4">
          <cell r="J4">
            <v>2.2158527513902411</v>
          </cell>
        </row>
      </sheetData>
      <sheetData sheetId="33">
        <row r="4">
          <cell r="J4">
            <v>2.4834986494606359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f>29.59+9.93</f>
        <v>39.519999999999996</v>
      </c>
      <c r="M2" t="s">
        <v>61</v>
      </c>
      <c r="N2" s="9">
        <v>202.6</v>
      </c>
      <c r="P2" t="s">
        <v>8</v>
      </c>
      <c r="Q2" s="10">
        <f>N2+K2+H2</f>
        <v>242.31</v>
      </c>
      <c r="S2" s="7" t="s">
        <v>1</v>
      </c>
      <c r="T2" s="7">
        <f>2.4*3</f>
        <v>7.1999999999999993</v>
      </c>
    </row>
    <row r="3" spans="2:20">
      <c r="B3" s="26"/>
      <c r="C3" s="11"/>
      <c r="D3" s="7"/>
      <c r="E3" s="7"/>
      <c r="Q3" s="30">
        <f>Q2/C7</f>
        <v>6.9668738085502224E-2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3478.0305580190161</v>
      </c>
      <c r="D7" s="20">
        <f>(C7*[1]Feuil1!$K$2-C4)/C4</f>
        <v>0.29694002363980954</v>
      </c>
      <c r="E7" s="31">
        <f>C7-C7/(1+D7)</f>
        <v>796.31012791148896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1119.6070383545525</v>
      </c>
    </row>
    <row r="9" spans="2:20">
      <c r="M9" s="17" t="str">
        <f>IF(C13&gt;C7*[2]Params!F8,B13,"Others")</f>
        <v>ETH</v>
      </c>
      <c r="N9" s="18">
        <f>IF(C13&gt;C7*0.1,C13,C7)</f>
        <v>1081.1253071894391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202.6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218.78112343554369</v>
      </c>
    </row>
    <row r="12" spans="2:20">
      <c r="B12" s="7" t="s">
        <v>4</v>
      </c>
      <c r="C12" s="1">
        <f>[2]BTC!J4</f>
        <v>1119.6070383545525</v>
      </c>
      <c r="D12" s="20">
        <f>C12/$C$7</f>
        <v>0.32190833854899992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830.08263266413974</v>
      </c>
    </row>
    <row r="13" spans="2:20">
      <c r="B13" s="7" t="s">
        <v>19</v>
      </c>
      <c r="C13" s="1">
        <f>[2]ETH!J4</f>
        <v>1081.1253071894391</v>
      </c>
      <c r="D13" s="20">
        <f t="shared" ref="D13:D50" si="0">C13/$C$7</f>
        <v>0.31084410822578173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61</v>
      </c>
      <c r="C14" s="1">
        <f>$N$2</f>
        <v>202.6</v>
      </c>
      <c r="D14" s="20">
        <f t="shared" si="0"/>
        <v>5.8251357088534322E-2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218.78112343554369</v>
      </c>
      <c r="D15" s="20">
        <f t="shared" si="0"/>
        <v>6.290373813166121E-2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155.76981148187247</v>
      </c>
      <c r="D16" s="20">
        <f t="shared" si="0"/>
        <v>4.4786786338816519E-2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104.06999999999998</v>
      </c>
      <c r="D17" s="20">
        <f t="shared" si="0"/>
        <v>2.9922106279386799E-2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1.9881941474196193E-2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53.550510163660825</v>
      </c>
      <c r="D19" s="20">
        <f>C19/$C$7</f>
        <v>1.5396791163951595E-2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45</v>
      </c>
      <c r="C20" s="9">
        <f>[2]ADA!$J$4</f>
        <v>42.197452596531491</v>
      </c>
      <c r="D20" s="20">
        <f t="shared" si="0"/>
        <v>1.2132570974467205E-2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38</v>
      </c>
      <c r="C21" s="9">
        <f>[2]NEAR!$J$4</f>
        <v>42.802233987207075</v>
      </c>
      <c r="D21" s="20">
        <f t="shared" si="0"/>
        <v>1.2306457138083907E-2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41.622825809192925</v>
      </c>
      <c r="D22" s="20">
        <f t="shared" si="0"/>
        <v>1.1967354833391706E-2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39.947919112755535</v>
      </c>
      <c r="D23" s="20">
        <f t="shared" si="0"/>
        <v>1.1485787271377137E-2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7" t="s">
        <v>22</v>
      </c>
      <c r="C24" s="1">
        <f>-[2]BIGTIME!$C$4</f>
        <v>40</v>
      </c>
      <c r="D24" s="20">
        <f t="shared" si="0"/>
        <v>1.1500761517973213E-2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6</v>
      </c>
      <c r="C25" s="1">
        <f>$K$2</f>
        <v>39.519999999999996</v>
      </c>
      <c r="D25" s="20">
        <f t="shared" si="0"/>
        <v>1.1362752379757533E-2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57</v>
      </c>
      <c r="C26" s="9">
        <f>[2]MINA!$J$4</f>
        <v>38.104141770338913</v>
      </c>
      <c r="D26" s="20">
        <f t="shared" si="0"/>
        <v>1.0955666183692736E-2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42</v>
      </c>
      <c r="C27" s="1">
        <f>[2]DOT!$J$4</f>
        <v>35.463593948124839</v>
      </c>
      <c r="D27" s="20">
        <f t="shared" si="0"/>
        <v>1.0196458414190547E-2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19.622910360570227</v>
      </c>
      <c r="D28" s="20">
        <f t="shared" si="0"/>
        <v>5.6419603086370982E-3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18.640112104583949</v>
      </c>
      <c r="D29" s="20">
        <f t="shared" si="0"/>
        <v>5.3593870995776441E-3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12.110667265678126</v>
      </c>
      <c r="D30" s="20">
        <f t="shared" si="0"/>
        <v>3.4820474011522215E-3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55</v>
      </c>
      <c r="C31" s="9">
        <f>[2]UNI!$J$4</f>
        <v>11.409270087193457</v>
      </c>
      <c r="D31" s="20">
        <f t="shared" si="0"/>
        <v>3.280382359173935E-3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11.388512417998626</v>
      </c>
      <c r="D32" s="20">
        <f t="shared" si="0"/>
        <v>3.2744141340969668E-3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31</v>
      </c>
      <c r="C33" s="9">
        <f>[2]ATOM!$J$4</f>
        <v>11.337235674868332</v>
      </c>
      <c r="D33" s="20">
        <f t="shared" si="0"/>
        <v>3.2596710942429693E-3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9.892501666943371</v>
      </c>
      <c r="D34" s="20">
        <f t="shared" si="0"/>
        <v>2.8442825621917047E-3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8.3465274413818058</v>
      </c>
      <c r="D35" s="20">
        <f t="shared" si="0"/>
        <v>2.3997855401637824E-3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7.6070184782890822</v>
      </c>
      <c r="D36" s="20">
        <f t="shared" si="0"/>
        <v>2.1871626345404556E-3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7.1999999999999993</v>
      </c>
      <c r="D37" s="20">
        <f t="shared" si="0"/>
        <v>2.070137073235178E-3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33</v>
      </c>
      <c r="C38" s="1">
        <f>[2]EGLD!$J$4</f>
        <v>5.3154599297210687</v>
      </c>
      <c r="D38" s="20">
        <f t="shared" si="0"/>
        <v>1.5282959252516167E-3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5.0139283672273169</v>
      </c>
      <c r="D39" s="20">
        <f t="shared" si="0"/>
        <v>1.4415998604920548E-3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3.8082505744281732</v>
      </c>
      <c r="D40" s="20">
        <f t="shared" si="0"/>
        <v>1.0949445414295729E-3</v>
      </c>
    </row>
    <row r="41" spans="2:14">
      <c r="B41" s="22" t="s">
        <v>56</v>
      </c>
      <c r="C41" s="9">
        <f>[2]SHIB!$J$4</f>
        <v>3.6092093709050714</v>
      </c>
      <c r="D41" s="20">
        <f t="shared" si="0"/>
        <v>1.0377164060803338E-3</v>
      </c>
    </row>
    <row r="42" spans="2:14">
      <c r="B42" s="22" t="s">
        <v>23</v>
      </c>
      <c r="C42" s="9">
        <f>[2]LUNA!J4</f>
        <v>2.6228010317509685</v>
      </c>
      <c r="D42" s="20">
        <f t="shared" si="0"/>
        <v>7.5410522938154938E-4</v>
      </c>
    </row>
    <row r="43" spans="2:14">
      <c r="B43" s="22" t="s">
        <v>40</v>
      </c>
      <c r="C43" s="9">
        <f>[2]SHPING!$J$4</f>
        <v>2.4834986494606359</v>
      </c>
      <c r="D43" s="20">
        <f t="shared" si="0"/>
        <v>7.1405314244138321E-4</v>
      </c>
    </row>
    <row r="44" spans="2:14">
      <c r="B44" s="7" t="s">
        <v>25</v>
      </c>
      <c r="C44" s="1">
        <f>[2]POLIS!J4</f>
        <v>2.7420941134636156</v>
      </c>
      <c r="D44" s="20">
        <f t="shared" si="0"/>
        <v>7.8840426146958062E-4</v>
      </c>
    </row>
    <row r="45" spans="2:14">
      <c r="B45" s="7" t="s">
        <v>28</v>
      </c>
      <c r="C45" s="1">
        <f>[2]ATLAS!O46</f>
        <v>3.1585242708106094</v>
      </c>
      <c r="D45" s="20">
        <f t="shared" si="0"/>
        <v>9.0813585968307648E-4</v>
      </c>
    </row>
    <row r="46" spans="2:14">
      <c r="B46" s="22" t="s">
        <v>36</v>
      </c>
      <c r="C46" s="9">
        <f>[2]AMP!$J$4</f>
        <v>2.3450419275211085</v>
      </c>
      <c r="D46" s="20">
        <f t="shared" si="0"/>
        <v>6.7424419895171237E-4</v>
      </c>
    </row>
    <row r="47" spans="2:14">
      <c r="B47" s="22" t="s">
        <v>50</v>
      </c>
      <c r="C47" s="9">
        <f>[2]KAVA!$J$4</f>
        <v>2.2158527513902411</v>
      </c>
      <c r="D47" s="20">
        <f t="shared" si="0"/>
        <v>6.3709985131709876E-4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4.8786046347058077E-4</v>
      </c>
    </row>
    <row r="49" spans="2:4">
      <c r="B49" s="22" t="s">
        <v>43</v>
      </c>
      <c r="C49" s="9">
        <f>[2]TRX!$J$4</f>
        <v>0.9623900856109614</v>
      </c>
      <c r="D49" s="20">
        <f t="shared" si="0"/>
        <v>2.7670547154683725E-4</v>
      </c>
    </row>
    <row r="50" spans="2:4">
      <c r="B50" s="7" t="s">
        <v>5</v>
      </c>
      <c r="C50" s="1">
        <f>H$2</f>
        <v>0.19</v>
      </c>
      <c r="D50" s="20">
        <f t="shared" si="0"/>
        <v>5.4628617210372763E-5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2023-11-30T09:32:57Z</dcterms:modified>
</cp:coreProperties>
</file>