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232960"/>
        <axId val="72234880"/>
      </lineChart>
      <dateAx>
        <axId val="72232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34880"/>
        <crosses val="autoZero"/>
        <lblOffset val="100"/>
      </dateAx>
      <valAx>
        <axId val="722348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329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2365.124301719187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0.00698226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0.12274076</v>
      </c>
      <c r="C35" s="59">
        <f>(D35/B35)</f>
        <v/>
      </c>
      <c r="D35" s="60" t="n">
        <v>210.84</v>
      </c>
      <c r="E35" t="inlineStr">
        <is>
          <t>DCA1</t>
        </is>
      </c>
    </row>
    <row r="36">
      <c r="B36" s="24" t="n">
        <v>0.02477121</v>
      </c>
      <c r="C36" s="59">
        <f>(D36/B36)</f>
        <v/>
      </c>
      <c r="D36" s="60" t="n">
        <v>43.3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0.05627487</v>
      </c>
      <c r="C40" s="59">
        <f>(D40/B40)</f>
        <v/>
      </c>
      <c r="D40" s="60" t="n">
        <v>105.45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1.433904645598496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15.57144334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0.59514574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9.61573836335908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0.02820909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36.27915272602764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2.62740853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0.01658162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0.003662738877635427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309.7581418434407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0.00259019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0.5765179</v>
      </c>
      <c r="C11" s="58">
        <f>(D11/B11)</f>
        <v/>
      </c>
      <c r="D11" s="58" t="n">
        <v>164.07</v>
      </c>
      <c r="E11" t="inlineStr">
        <is>
          <t>DCA1</t>
        </is>
      </c>
      <c r="P11" s="58">
        <f>(SUM(P6:P9))</f>
        <v/>
      </c>
    </row>
    <row r="12">
      <c r="B12" s="83" t="n">
        <v>0.15130744</v>
      </c>
      <c r="C12" s="58">
        <f>(D12/B12)</f>
        <v/>
      </c>
      <c r="D12" s="58" t="n">
        <v>43.3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0.08125691877779355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0.28663418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7.003467315995438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7.59551385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0.07725976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58.00099014213545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0.00297901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0.162759685803615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11.9949484422646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0.00233182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43350.26145144953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0.00035393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0.00736666</v>
      </c>
      <c r="C23" s="58">
        <f>(D23/B23)</f>
        <v/>
      </c>
      <c r="D23" s="58" t="n">
        <v>187.05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0.00163131</v>
      </c>
      <c r="C24" s="58">
        <f>(D24/B24)</f>
        <v/>
      </c>
      <c r="D24" s="58" t="n">
        <v>43.3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0.00201608</v>
      </c>
      <c r="C34" s="58">
        <f>(D34/B34)</f>
        <v/>
      </c>
      <c r="D34" s="58" t="n">
        <v>58.55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0.7454485436974739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3.122558476385986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0.01942556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15.64600653144219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0.00243974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68.42567341915799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0.00128196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0.6427143642095798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0.05767329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0.0001006148543509028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4941.78610154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0.8187125216841845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0.32631176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47.57503731</v>
      </c>
      <c r="C7" s="58">
        <f>(D7/B7)</f>
        <v/>
      </c>
      <c r="D7" s="58" t="n">
        <v>43.3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3"/>
    <col width="9.140625" customWidth="1" style="14" min="324" max="16384"/>
  </cols>
  <sheetData>
    <row r="1"/>
    <row r="2"/>
    <row r="3">
      <c r="I3" t="inlineStr">
        <is>
          <t>Actual Price :</t>
        </is>
      </c>
      <c r="J3" s="79" t="n">
        <v>0.02373918409812015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0.0649676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1.162767924331763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0.34497395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3.183082830848788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23.62993068</v>
      </c>
      <c r="C6" s="58">
        <f>(D6/B6)</f>
        <v/>
      </c>
      <c r="D6" s="58" t="n">
        <v>43.3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0.10188235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4"/>
    <col width="9.140625" customWidth="1" style="14" min="3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0.7381085162761269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0.07594952000000001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9.270491503675044e-06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266.16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0.004040779231722103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104.7270392427625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(($B$15+$R$19)/5)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(($B$15+$R$19)/5)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(C13)</f>
        <v/>
      </c>
      <c r="T9" s="58">
        <f>(D13)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(B15+B22)</f>
        <v/>
      </c>
      <c r="S11" s="58">
        <f>(T11/R11)</f>
        <v/>
      </c>
      <c r="T11" s="58">
        <f>(D15+D22)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(B16+B20+B36-N16)</f>
        <v/>
      </c>
      <c r="S12" s="58">
        <f>(T12/R12)</f>
        <v/>
      </c>
      <c r="T12" s="58">
        <f>(D16+11.97*B20+B36*19.42078-N16*19.42078)</f>
        <v/>
      </c>
      <c r="U12" t="inlineStr">
        <is>
          <t>DCA1</t>
        </is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(B17)</f>
        <v/>
      </c>
      <c r="S13" s="61">
        <f>(C17)</f>
        <v/>
      </c>
      <c r="T13" s="62">
        <f>(D17)</f>
        <v/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B18+B21+B38-N25</f>
        <v/>
      </c>
      <c r="S14" s="58">
        <f>(T14/R14)</f>
        <v/>
      </c>
      <c r="T14" s="58">
        <f>(D18+12.6*B21+20.2393*B38-20.2393*N25)</f>
        <v/>
      </c>
      <c r="U14" t="inlineStr">
        <is>
          <t>DCA2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(B19)</f>
        <v/>
      </c>
      <c r="S15" s="58">
        <f>(T15/R15)</f>
        <v/>
      </c>
      <c r="T15" s="58">
        <f>(D19)</f>
        <v/>
      </c>
    </row>
    <row r="16">
      <c r="B16" s="24" t="n">
        <v>6.09509887</v>
      </c>
      <c r="C16" s="58">
        <f>(D16/B16)</f>
        <v/>
      </c>
      <c r="D16" s="58" t="n">
        <v>127.44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(B20-B20)</f>
        <v/>
      </c>
      <c r="S16" s="58" t="n">
        <v>0</v>
      </c>
      <c r="T16" s="58">
        <f>(14.952/1.25*-B20+D20)</f>
        <v/>
      </c>
      <c r="U16" t="inlineStr">
        <is>
          <t>DCA1 1/5</t>
        </is>
      </c>
    </row>
    <row r="17">
      <c r="B17" s="25" t="n">
        <v>0.06416006</v>
      </c>
      <c r="C17" s="61" t="n">
        <v>0</v>
      </c>
      <c r="D17" s="62" t="n">
        <v>0</v>
      </c>
      <c r="E17" s="59">
        <f>B17*J3</f>
        <v/>
      </c>
      <c r="N17" s="24">
        <f>($R$12+$R$20)/2</f>
        <v/>
      </c>
      <c r="O17" s="58">
        <f>($S$12*[1]Params!K11)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(12.6*-B21+D21)</f>
        <v/>
      </c>
      <c r="U17" t="inlineStr">
        <is>
          <t>DCA2 1/5</t>
        </is>
      </c>
    </row>
    <row r="18">
      <c r="B18" s="24" t="n">
        <v>1.90746558</v>
      </c>
      <c r="C18" s="58">
        <f>(D18/B18)</f>
        <v/>
      </c>
      <c r="D18" s="58" t="n">
        <v>43.3</v>
      </c>
      <c r="E18" t="inlineStr">
        <is>
          <t>DCA2</t>
        </is>
      </c>
      <c r="N18" s="24" t="n"/>
      <c r="O18" s="58" t="n"/>
      <c r="P18" s="58" t="n"/>
      <c r="R18" s="24">
        <f>(B25+B26)+B42+B43</f>
        <v/>
      </c>
      <c r="S18" s="58" t="n">
        <v>0</v>
      </c>
      <c r="T18" s="58">
        <f>(D25+D26)+D42+D43</f>
        <v/>
      </c>
      <c r="U18" t="inlineStr">
        <is>
          <t>DCA2*</t>
        </is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(B27+B24+B32+B33+B28+B34)</f>
        <v/>
      </c>
      <c r="S19" s="58" t="n">
        <v>0</v>
      </c>
      <c r="T19" s="58">
        <f>(D27+D24+D32+D33+D28+D34)</f>
        <v/>
      </c>
      <c r="U19" t="inlineStr">
        <is>
          <t>Ph*</t>
        </is>
      </c>
      <c r="V19" s="59">
        <f>-T18+R18*$J$3</f>
        <v/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B30+B23+B29+B31+B41+B44</f>
        <v/>
      </c>
      <c r="S20" s="58" t="n">
        <v>0</v>
      </c>
      <c r="T20" s="58">
        <f>D30+D23+D29+D31+D41+D44</f>
        <v/>
      </c>
      <c r="U20" t="inlineStr">
        <is>
          <t>DCA1*</t>
        </is>
      </c>
      <c r="V20" s="59">
        <f>-T19+R19*$J$3</f>
        <v/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B35</f>
        <v/>
      </c>
      <c r="S21" s="59">
        <f>T21/R21</f>
        <v/>
      </c>
      <c r="T21" s="59">
        <f>D35</f>
        <v/>
      </c>
      <c r="U21" t="inlineStr">
        <is>
          <t>Ph 2/5</t>
        </is>
      </c>
      <c r="V21" s="59">
        <f>-T20+R20*$J$3</f>
        <v/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B36-B36</f>
        <v/>
      </c>
      <c r="S22" s="59" t="n">
        <v>0</v>
      </c>
      <c r="T22" s="58">
        <f>D36-B36*19.42078</f>
        <v/>
      </c>
      <c r="U22" t="inlineStr">
        <is>
          <t>DCA1 2/5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8">
        <f>D37</f>
        <v/>
      </c>
      <c r="U23" t="inlineStr">
        <is>
          <t>Ph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($S$14*[1]Params!K9)</f>
        <v/>
      </c>
      <c r="P24" s="58">
        <f>(O24*N24)</f>
        <v/>
      </c>
      <c r="Q24" t="inlineStr">
        <is>
          <t>Done</t>
        </is>
      </c>
      <c r="R24" s="24">
        <f>B38-B38</f>
        <v/>
      </c>
      <c r="S24" s="58" t="n">
        <v>0</v>
      </c>
      <c r="T24" s="58">
        <f>D38-B38*20.2393</f>
        <v/>
      </c>
      <c r="U24" t="inlineStr">
        <is>
          <t>DCA2 2/5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  <c r="R25" s="24">
        <f>N16-N16</f>
        <v/>
      </c>
      <c r="S25" s="58" t="n">
        <v>0</v>
      </c>
      <c r="T25" s="58">
        <f>-57.77+(N16)*19.42078</f>
        <v/>
      </c>
      <c r="U25" t="inlineStr">
        <is>
          <t>DCA1 3/5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4*($B$18+$R$18)/5-$N$25-$N$24-$N$23</f>
        <v/>
      </c>
      <c r="O26" s="58">
        <f>($S$14*[1]Params!K11)</f>
        <v/>
      </c>
      <c r="P26" s="58">
        <f>O26*N26</f>
        <v/>
      </c>
      <c r="R26" s="24">
        <f>N25-N25</f>
        <v/>
      </c>
      <c r="S26" s="59" t="n">
        <v>0</v>
      </c>
      <c r="T26" s="59">
        <f>-P25+N25*20.2393</f>
        <v/>
      </c>
      <c r="U26" t="inlineStr">
        <is>
          <t>DCA2 3/5</t>
        </is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  <c r="R27" s="24">
        <f>B40</f>
        <v/>
      </c>
      <c r="S27" s="58">
        <f>C40</f>
        <v/>
      </c>
      <c r="T27" s="58">
        <f>D40</f>
        <v/>
      </c>
      <c r="U27" t="inlineStr">
        <is>
          <t>Ph 4/5</t>
        </is>
      </c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11:S12 S14:S15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0.112289783505738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0.25818646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6.286646032095932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0.00268699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0.5254148845231394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0.84522405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7"/>
    <col width="9.140625" customWidth="1" style="14" min="3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18.36469179634755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0.0023999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7"/>
    <col width="9.140625" customWidth="1" style="14" min="308" max="16384"/>
  </cols>
  <sheetData>
    <row r="1"/>
    <row r="2"/>
    <row r="3">
      <c r="I3" t="inlineStr">
        <is>
          <t>Actual Price :</t>
        </is>
      </c>
      <c r="J3" s="79" t="n">
        <v>2.859808977934907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0.00052069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0.3457077978183754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0.004264447155585062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4"/>
    <col width="9.140625" customWidth="1" style="14" min="3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9.398914533744845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2.043e-05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0.5188863872822765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0.76312486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120.97138266</v>
      </c>
      <c r="C7" s="58">
        <f>(D7/B7)</f>
        <v/>
      </c>
      <c r="D7" s="58" t="n">
        <v>43.3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0.1678374342689674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0.57740677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2024-01-30T17:56:41Z</dcterms:modified>
  <cp:lastModifiedBy>Tiko</cp:lastModifiedBy>
</cp:coreProperties>
</file>