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16" l="1"/>
  <c r="C13" l="1"/>
  <c r="C12" l="1"/>
  <c r="C52" l="1"/>
  <c r="C36" l="1"/>
  <c r="C43" l="1"/>
  <c r="C28" l="1"/>
  <c r="C25"/>
  <c r="C23" l="1"/>
  <c r="C34" l="1"/>
  <c r="C27" l="1"/>
  <c r="C29" l="1"/>
  <c r="C33" l="1"/>
  <c r="C15" l="1"/>
  <c r="C17" l="1"/>
  <c r="C49" l="1"/>
  <c r="C31" l="1"/>
  <c r="C24" l="1"/>
  <c r="C45" l="1"/>
  <c r="C26"/>
  <c r="C7" l="1"/>
  <c r="D41" l="1"/>
  <c r="D55"/>
  <c r="D7"/>
  <c r="E7" s="1"/>
  <c r="D21"/>
  <c r="D20"/>
  <c r="D49"/>
  <c r="D12"/>
  <c r="D51"/>
  <c r="D50"/>
  <c r="D39"/>
  <c r="D52"/>
  <c r="D31"/>
  <c r="D35"/>
  <c r="N9"/>
  <c r="D32"/>
  <c r="D37"/>
  <c r="M8"/>
  <c r="D46"/>
  <c r="D18"/>
  <c r="D29"/>
  <c r="D27"/>
  <c r="D16"/>
  <c r="D40"/>
  <c r="D24"/>
  <c r="M9"/>
  <c r="N8"/>
  <c r="D47"/>
  <c r="D28"/>
  <c r="D45"/>
  <c r="D44"/>
  <c r="D30"/>
  <c r="D33"/>
  <c r="D48"/>
  <c r="D54"/>
  <c r="D42"/>
  <c r="Q3"/>
  <c r="D38"/>
  <c r="D14"/>
  <c r="D23"/>
  <c r="D13"/>
  <c r="D43"/>
  <c r="D19"/>
  <c r="D22"/>
  <c r="D53"/>
  <c r="D34"/>
  <c r="D17"/>
  <c r="D25"/>
  <c r="D15"/>
  <c r="D36"/>
  <c r="D26"/>
  <c r="N10" l="1"/>
  <c r="M10"/>
  <c r="N11" l="1"/>
  <c r="M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M21" l="1"/>
  <c r="N21"/>
  <c r="N22" l="1"/>
  <c r="M22"/>
  <c r="N23" l="1"/>
  <c r="M23"/>
  <c r="N24" l="1"/>
  <c r="M24"/>
  <c r="N25" l="1"/>
  <c r="M25"/>
  <c r="N26" l="1"/>
  <c r="M26"/>
  <c r="M27" l="1"/>
  <c r="N27"/>
  <c r="M28" l="1"/>
  <c r="N28"/>
  <c r="N29" l="1"/>
  <c r="M29"/>
  <c r="N30" l="1"/>
  <c r="M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<sst xmlns="http://schemas.openxmlformats.org/spreadsheetml/2006/main" count="107" uniqueCount="67">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</sst>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1249.6191363036</c:v>
                </c:pt>
                <c:pt idx="1">
                  <c:v>1234.6819849234844</c:v>
                </c:pt>
                <c:pt idx="2">
                  <c:v>552.16999999999996</c:v>
                </c:pt>
                <c:pt idx="3">
                  <c:v>256.82874331002336</c:v>
                </c:pt>
                <c:pt idx="4">
                  <c:v>221.26904964462739</c:v>
                </c:pt>
                <c:pt idx="5">
                  <c:v>792.00930441379955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1249.6191363036</v>
          </cell>
        </row>
      </sheetData>
      <sheetData sheetId="1">
        <row r="4">
          <cell r="J4">
            <v>1234.6819849234844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2.4781851039636615</v>
          </cell>
        </row>
      </sheetData>
      <sheetData sheetId="4">
        <row r="47">
          <cell r="M47">
            <v>111.75</v>
          </cell>
          <cell r="O47">
            <v>2.0408062911396136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2.614040410506671</v>
          </cell>
        </row>
      </sheetData>
      <sheetData sheetId="8">
        <row r="4">
          <cell r="J4">
            <v>40.182042721567058</v>
          </cell>
        </row>
      </sheetData>
      <sheetData sheetId="9">
        <row r="4">
          <cell r="J4">
            <v>10.182708979100568</v>
          </cell>
        </row>
      </sheetData>
      <sheetData sheetId="10">
        <row r="4">
          <cell r="J4">
            <v>21.030680192176273</v>
          </cell>
        </row>
      </sheetData>
      <sheetData sheetId="11">
        <row r="4">
          <cell r="J4">
            <v>12.206645233407025</v>
          </cell>
        </row>
      </sheetData>
      <sheetData sheetId="12">
        <row r="4">
          <cell r="J4">
            <v>50.042858479865849</v>
          </cell>
        </row>
      </sheetData>
      <sheetData sheetId="13">
        <row r="4">
          <cell r="J4">
            <v>3.1822644953685435</v>
          </cell>
        </row>
      </sheetData>
      <sheetData sheetId="14">
        <row r="4">
          <cell r="J4">
            <v>221.26904964462739</v>
          </cell>
        </row>
      </sheetData>
      <sheetData sheetId="15">
        <row r="4">
          <cell r="J4">
            <v>5.0256531838303022</v>
          </cell>
        </row>
      </sheetData>
      <sheetData sheetId="16">
        <row r="4">
          <cell r="J4">
            <v>45.708246109241273</v>
          </cell>
        </row>
      </sheetData>
      <sheetData sheetId="17">
        <row r="4">
          <cell r="J4">
            <v>4.3621662517987323</v>
          </cell>
        </row>
      </sheetData>
      <sheetData sheetId="18">
        <row r="4">
          <cell r="J4">
            <v>4.9711347650714641</v>
          </cell>
        </row>
      </sheetData>
      <sheetData sheetId="19">
        <row r="4">
          <cell r="J4">
            <v>13.514110599934012</v>
          </cell>
        </row>
      </sheetData>
      <sheetData sheetId="20">
        <row r="4">
          <cell r="J4">
            <v>2.3998711344349268</v>
          </cell>
        </row>
      </sheetData>
      <sheetData sheetId="21">
        <row r="4">
          <cell r="J4">
            <v>14.972564911352684</v>
          </cell>
        </row>
      </sheetData>
      <sheetData sheetId="22">
        <row r="4">
          <cell r="J4">
            <v>8.084235075277558</v>
          </cell>
        </row>
      </sheetData>
      <sheetData sheetId="23">
        <row r="4">
          <cell r="J4">
            <v>10.572260137357928</v>
          </cell>
        </row>
      </sheetData>
      <sheetData sheetId="24">
        <row r="4">
          <cell r="J4">
            <v>5.1446433600570574</v>
          </cell>
        </row>
      </sheetData>
      <sheetData sheetId="25">
        <row r="4">
          <cell r="J4">
            <v>15.077572331540013</v>
          </cell>
        </row>
      </sheetData>
      <sheetData sheetId="26">
        <row r="4">
          <cell r="J4">
            <v>49.465796066494235</v>
          </cell>
        </row>
      </sheetData>
      <sheetData sheetId="27">
        <row r="4">
          <cell r="J4">
            <v>1.4904270487397067</v>
          </cell>
        </row>
      </sheetData>
      <sheetData sheetId="28">
        <row r="4">
          <cell r="J4">
            <v>29.497910579089691</v>
          </cell>
        </row>
      </sheetData>
      <sheetData sheetId="29">
        <row r="4">
          <cell r="J4">
            <v>34.316106894888065</v>
          </cell>
        </row>
      </sheetData>
      <sheetData sheetId="30">
        <row r="4">
          <cell r="J4">
            <v>2.8706918168070983</v>
          </cell>
        </row>
      </sheetData>
      <sheetData sheetId="31">
        <row r="4">
          <cell r="J4">
            <v>4.0862440297679186</v>
          </cell>
        </row>
      </sheetData>
      <sheetData sheetId="32">
        <row r="4">
          <cell r="J4">
            <v>2.7479449106888976</v>
          </cell>
        </row>
      </sheetData>
      <sheetData sheetId="33">
        <row r="4">
          <cell r="J4">
            <v>256.82874331002336</v>
          </cell>
        </row>
      </sheetData>
      <sheetData sheetId="34">
        <row r="4">
          <cell r="J4">
            <v>0.97220823071696272</v>
          </cell>
        </row>
      </sheetData>
      <sheetData sheetId="35">
        <row r="4">
          <cell r="J4">
            <v>11.375431694495287</v>
          </cell>
        </row>
      </sheetData>
      <sheetData sheetId="36">
        <row r="4">
          <cell r="J4">
            <v>17.435237314828548</v>
          </cell>
        </row>
      </sheetData>
      <sheetData sheetId="37">
        <row r="4">
          <cell r="J4">
            <v>16.542274053877765</v>
          </cell>
        </row>
      </sheetData>
      <sheetData sheetId="38">
        <row r="4">
          <cell r="J4">
            <v>13.839548406413925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552.17</f>
        <v>552.16999999999996</v>
      </c>
      <c r="P2" t="s">
        <v>8</v>
      </c>
      <c r="Q2" s="10">
        <f>N2+K2+H2</f>
        <v>609.25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0.14146962369551233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4306.5782185955341</v>
      </c>
      <c r="D7" s="20">
        <f>(C7*[1]Feuil1!$K$2-C4)/C4</f>
        <v>0.51078881222896544</v>
      </c>
      <c r="E7" s="31">
        <f>C7-C7/(1+D7)</f>
        <v>1456.0287680460838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1249.6191363036</v>
      </c>
    </row>
    <row r="9" spans="2:20">
      <c r="M9" s="17" t="str">
        <f>IF(C13&gt;C7*Params!F8,B13,"Others")</f>
        <v>BTC</v>
      </c>
      <c r="N9" s="18">
        <f>IF(C13&gt;C7*0.1,C13,C7)</f>
        <v>1234.6819849234844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552.16999999999996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256.82874331002336</v>
      </c>
    </row>
    <row r="12" spans="2:20">
      <c r="B12" s="7" t="s">
        <v>19</v>
      </c>
      <c r="C12" s="1">
        <f>[2]ETH!J4</f>
        <v>1249.6191363036</v>
      </c>
      <c r="D12" s="20">
        <f>C12/$C$7</f>
        <v>0.29016520143714636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221.26904964462739</v>
      </c>
    </row>
    <row r="13" spans="2:20">
      <c r="B13" s="7" t="s">
        <v>4</v>
      </c>
      <c r="C13" s="1">
        <f>[2]BTC!J4</f>
        <v>1234.6819849234844</v>
      </c>
      <c r="D13" s="20">
        <f t="shared" ref="D13:D55" si="0">C13/$C$7</f>
        <v>0.28669675140049822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792.00930441379955</v>
      </c>
      <c r="Q13" s="23"/>
    </row>
    <row r="14" spans="2:20">
      <c r="B14" s="7" t="s">
        <v>59</v>
      </c>
      <c r="C14" s="1">
        <f>$N$2</f>
        <v>552.16999999999996</v>
      </c>
      <c r="D14" s="20">
        <f t="shared" si="0"/>
        <v>0.12821548151982115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256.82874331002336</v>
      </c>
      <c r="D15" s="20">
        <f t="shared" si="0"/>
        <v>5.9636381896200789E-2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221.26904964462739</v>
      </c>
      <c r="D16" s="20">
        <f t="shared" si="0"/>
        <v>5.1379317502977549E-2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2.5948675335204764E-2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2.0898262014930009E-2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1.4524292100376356E-2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49.465796066494235</v>
      </c>
      <c r="D20" s="20">
        <f t="shared" si="0"/>
        <v>1.1486101855274343E-2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50.042858479865849</v>
      </c>
      <c r="D21" s="20">
        <f t="shared" si="0"/>
        <v>1.1620097427647762E-2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1.1772687601743907E-2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40.182042721567058</v>
      </c>
      <c r="D23" s="20">
        <f t="shared" si="0"/>
        <v>9.3303873010046629E-3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29.497910579089691</v>
      </c>
      <c r="D24" s="20">
        <f t="shared" si="0"/>
        <v>6.8495007130532463E-3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34.316106894888065</v>
      </c>
      <c r="D25" s="20">
        <f t="shared" si="0"/>
        <v>7.9682999246857445E-3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45.708246109241273</v>
      </c>
      <c r="D26" s="20">
        <f t="shared" si="0"/>
        <v>1.0613587815931438E-2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21.030680192176273</v>
      </c>
      <c r="D27" s="20">
        <f t="shared" si="0"/>
        <v>4.8833851667588711E-3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17.435237314828548</v>
      </c>
      <c r="D28" s="20">
        <f t="shared" si="0"/>
        <v>4.0485128633085754E-3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15.077572331540013</v>
      </c>
      <c r="D29" s="20">
        <f t="shared" si="0"/>
        <v>3.5010561903731376E-3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1.4814545739472607E-3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13.514110599934012</v>
      </c>
      <c r="D31" s="20">
        <f t="shared" si="0"/>
        <v>3.1380158246240445E-3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12.206645233407025</v>
      </c>
      <c r="D32" s="20">
        <f t="shared" si="0"/>
        <v>2.834418560122628E-3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14.972564911352684</v>
      </c>
      <c r="D33" s="20">
        <f t="shared" si="0"/>
        <v>3.4766731616999525E-3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11.375431694495287</v>
      </c>
      <c r="D34" s="20">
        <f t="shared" si="0"/>
        <v>2.6414083564944642E-3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10.572260137357928</v>
      </c>
      <c r="D35" s="20">
        <f t="shared" si="0"/>
        <v>2.4549095826722879E-3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10.182708979100568</v>
      </c>
      <c r="D36" s="20">
        <f t="shared" si="0"/>
        <v>2.3644546696336014E-3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16.542274053877765</v>
      </c>
      <c r="D37" s="20">
        <f t="shared" si="0"/>
        <v>3.8411641944523997E-3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13.839548406413925</v>
      </c>
      <c r="D38" s="20">
        <f t="shared" si="0"/>
        <v>3.2135834307282811E-3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2.4381305684085014E-3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8.084235075277558</v>
      </c>
      <c r="D40" s="20">
        <f t="shared" si="0"/>
        <v>1.8771829199270872E-3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5.0256531838303022</v>
      </c>
      <c r="D41" s="20">
        <f t="shared" si="0"/>
        <v>1.1669713003539209E-3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4.9711347650714641</v>
      </c>
      <c r="D42" s="20">
        <f t="shared" si="0"/>
        <v>1.1543119647999E-3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4.3621662517987323</v>
      </c>
      <c r="D43" s="20">
        <f t="shared" si="0"/>
        <v>1.0129077031419452E-3</v>
      </c>
    </row>
    <row r="44" spans="2:14">
      <c r="B44" s="22" t="s">
        <v>56</v>
      </c>
      <c r="C44" s="9">
        <f>[2]SHIB!$J$4</f>
        <v>4.0862440297679186</v>
      </c>
      <c r="D44" s="20">
        <f t="shared" si="0"/>
        <v>9.4883775990037137E-4</v>
      </c>
    </row>
    <row r="45" spans="2:14">
      <c r="B45" s="22" t="s">
        <v>23</v>
      </c>
      <c r="C45" s="9">
        <f>[2]LUNA!J4</f>
        <v>5.1446433600570574</v>
      </c>
      <c r="D45" s="20">
        <f t="shared" si="0"/>
        <v>1.1946011656871367E-3</v>
      </c>
    </row>
    <row r="46" spans="2:14">
      <c r="B46" s="22" t="s">
        <v>36</v>
      </c>
      <c r="C46" s="9">
        <f>[2]AMP!$J$4</f>
        <v>3.1822644953685435</v>
      </c>
      <c r="D46" s="20">
        <f t="shared" si="0"/>
        <v>7.3893108027800946E-4</v>
      </c>
    </row>
    <row r="47" spans="2:14">
      <c r="B47" s="22" t="s">
        <v>64</v>
      </c>
      <c r="C47" s="10">
        <f>[2]ACE!$J$4</f>
        <v>2.614040410506671</v>
      </c>
      <c r="D47" s="20">
        <f t="shared" si="0"/>
        <v>6.0698779351537344E-4</v>
      </c>
    </row>
    <row r="48" spans="2:14">
      <c r="B48" s="22" t="s">
        <v>40</v>
      </c>
      <c r="C48" s="9">
        <f>[2]SHPING!$J$4</f>
        <v>2.7479449106888976</v>
      </c>
      <c r="D48" s="20">
        <f t="shared" si="0"/>
        <v>6.3808080829077813E-4</v>
      </c>
    </row>
    <row r="49" spans="2:4">
      <c r="B49" s="22" t="s">
        <v>62</v>
      </c>
      <c r="C49" s="10">
        <f>[2]SEI!$J$4</f>
        <v>2.8706918168070983</v>
      </c>
      <c r="D49" s="20">
        <f t="shared" si="0"/>
        <v>6.6658299724166889E-4</v>
      </c>
    </row>
    <row r="50" spans="2:4">
      <c r="B50" s="22" t="s">
        <v>50</v>
      </c>
      <c r="C50" s="9">
        <f>[2]KAVA!$J$4</f>
        <v>2.3998711344349268</v>
      </c>
      <c r="D50" s="20">
        <f t="shared" si="0"/>
        <v>5.5725706410542693E-4</v>
      </c>
    </row>
    <row r="51" spans="2:4">
      <c r="B51" s="7" t="s">
        <v>25</v>
      </c>
      <c r="C51" s="1">
        <f>[2]POLIS!J4</f>
        <v>2.4781851039636615</v>
      </c>
      <c r="D51" s="20">
        <f t="shared" si="0"/>
        <v>5.754417958236574E-4</v>
      </c>
    </row>
    <row r="52" spans="2:4">
      <c r="B52" s="7" t="s">
        <v>28</v>
      </c>
      <c r="C52" s="1">
        <f>[2]ATLAS!O47</f>
        <v>2.0408062911396136</v>
      </c>
      <c r="D52" s="20">
        <f t="shared" si="0"/>
        <v>4.7388116215503538E-4</v>
      </c>
    </row>
    <row r="53" spans="2:4">
      <c r="B53" s="22" t="s">
        <v>63</v>
      </c>
      <c r="C53" s="10">
        <f>[2]MEME!$J$4</f>
        <v>1.4904270487397067</v>
      </c>
      <c r="D53" s="20">
        <f t="shared" si="0"/>
        <v>3.4608149976334722E-4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3.9400041375618159E-4</v>
      </c>
    </row>
    <row r="55" spans="2:4">
      <c r="B55" s="22" t="s">
        <v>43</v>
      </c>
      <c r="C55" s="9">
        <f>[2]TRX!$J$4</f>
        <v>0.97220823071696272</v>
      </c>
      <c r="D55" s="20">
        <f t="shared" si="0"/>
        <v>2.2574958153994014E-4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B25" sqref="B25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2024-01-03T14:39:21Z</dcterms:modified>
</cp:coreProperties>
</file>