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1" i="1"/>
  <c r="N2"/>
  <c r="H2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<sst xmlns="http://schemas.openxmlformats.org/spreadsheetml/2006/main" count="105" uniqueCount="65">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</sst>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1271.3896927261374</c:v>
                </c:pt>
                <c:pt idx="1">
                  <c:v>1255.3396649187121</c:v>
                </c:pt>
                <c:pt idx="2">
                  <c:v>352.13</c:v>
                </c:pt>
                <c:pt idx="3">
                  <c:v>288.58798359786408</c:v>
                </c:pt>
                <c:pt idx="4">
                  <c:v>1060.4928738121528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1271.3896927261374</v>
          </cell>
        </row>
      </sheetData>
      <sheetData sheetId="1">
        <row r="4">
          <cell r="J4">
            <v>1255.3396649187121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2.9928953947637753</v>
          </cell>
        </row>
      </sheetData>
      <sheetData sheetId="4">
        <row r="47">
          <cell r="M47">
            <v>117.75</v>
          </cell>
          <cell r="O47">
            <v>1.7365184898700043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4.2889174765080487</v>
          </cell>
        </row>
      </sheetData>
      <sheetData sheetId="8">
        <row r="4">
          <cell r="J4">
            <v>43.786257709531171</v>
          </cell>
        </row>
      </sheetData>
      <sheetData sheetId="9">
        <row r="4">
          <cell r="J4">
            <v>12.778132628190962</v>
          </cell>
        </row>
      </sheetData>
      <sheetData sheetId="10">
        <row r="4">
          <cell r="J4">
            <v>22.675879973995226</v>
          </cell>
        </row>
      </sheetData>
      <sheetData sheetId="11">
        <row r="4">
          <cell r="J4">
            <v>13.340019013974889</v>
          </cell>
        </row>
      </sheetData>
      <sheetData sheetId="12">
        <row r="4">
          <cell r="J4">
            <v>55.603096204651514</v>
          </cell>
        </row>
      </sheetData>
      <sheetData sheetId="13">
        <row r="4">
          <cell r="J4">
            <v>3.709672852542059</v>
          </cell>
        </row>
      </sheetData>
      <sheetData sheetId="14">
        <row r="4">
          <cell r="J4">
            <v>174.26171987949243</v>
          </cell>
        </row>
      </sheetData>
      <sheetData sheetId="15">
        <row r="4">
          <cell r="J4">
            <v>5.7250859276364174</v>
          </cell>
        </row>
      </sheetData>
      <sheetData sheetId="16">
        <row r="4">
          <cell r="J4">
            <v>40.766953085106131</v>
          </cell>
        </row>
      </sheetData>
      <sheetData sheetId="17">
        <row r="4">
          <cell r="J4">
            <v>5.8655659434203322</v>
          </cell>
        </row>
      </sheetData>
      <sheetData sheetId="18">
        <row r="4">
          <cell r="J4">
            <v>14.780493547685584</v>
          </cell>
        </row>
      </sheetData>
      <sheetData sheetId="19">
        <row r="4">
          <cell r="J4">
            <v>12.073231071566122</v>
          </cell>
        </row>
      </sheetData>
      <sheetData sheetId="20">
        <row r="4">
          <cell r="J4">
            <v>8.0268242510654062</v>
          </cell>
        </row>
      </sheetData>
      <sheetData sheetId="21">
        <row r="4">
          <cell r="J4">
            <v>11.704347669228763</v>
          </cell>
        </row>
      </sheetData>
      <sheetData sheetId="22">
        <row r="4">
          <cell r="J4">
            <v>3.8559788277877201</v>
          </cell>
        </row>
      </sheetData>
      <sheetData sheetId="23">
        <row r="4">
          <cell r="J4">
            <v>19.74329288031252</v>
          </cell>
        </row>
      </sheetData>
      <sheetData sheetId="24">
        <row r="4">
          <cell r="J4">
            <v>45.969977979376182</v>
          </cell>
        </row>
      </sheetData>
      <sheetData sheetId="25">
        <row r="4">
          <cell r="J4">
            <v>1.9412666090818125</v>
          </cell>
        </row>
      </sheetData>
      <sheetData sheetId="26">
        <row r="4">
          <cell r="J4">
            <v>41.848063327941567</v>
          </cell>
        </row>
      </sheetData>
      <sheetData sheetId="27">
        <row r="4">
          <cell r="J4">
            <v>47.623289211478287</v>
          </cell>
        </row>
      </sheetData>
      <sheetData sheetId="28">
        <row r="4">
          <cell r="J4">
            <v>3.2477624534179221</v>
          </cell>
        </row>
      </sheetData>
      <sheetData sheetId="29">
        <row r="4">
          <cell r="J4">
            <v>4.6183583551187608</v>
          </cell>
        </row>
      </sheetData>
      <sheetData sheetId="30">
        <row r="4">
          <cell r="J4">
            <v>288.58798359786408</v>
          </cell>
        </row>
      </sheetData>
      <sheetData sheetId="31">
        <row r="4">
          <cell r="J4">
            <v>0.94800994548469586</v>
          </cell>
        </row>
      </sheetData>
      <sheetData sheetId="32">
        <row r="4">
          <cell r="J4">
            <v>12.315244554238182</v>
          </cell>
        </row>
      </sheetData>
      <sheetData sheetId="33">
        <row r="4">
          <cell r="J4">
            <v>18.929088186416749</v>
          </cell>
        </row>
      </sheetData>
      <sheetData sheetId="34">
        <row r="4">
          <cell r="J4">
            <v>4.3850115369110538</v>
          </cell>
        </row>
      </sheetData>
      <sheetData sheetId="35">
        <row r="4">
          <cell r="J4">
            <v>2.2769837305174074</v>
          </cell>
        </row>
      </sheetData>
      <sheetData sheetId="36">
        <row r="4">
          <cell r="J4">
            <v>2.8681414948408928</v>
          </cell>
        </row>
      </sheetData>
      <sheetData sheetId="37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N26" sqref="N2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0.10299104950668023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4227.9402150548667</v>
      </c>
      <c r="D7" s="20">
        <f>(C7*[1]Feuil1!$K$2-C4)/C4</f>
        <v>0.4995007701813714</v>
      </c>
      <c r="E7" s="31">
        <f>C7-C7/(1+D7)</f>
        <v>1408.3749976635622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1271.3896927261374</v>
      </c>
    </row>
    <row r="9" spans="2:20">
      <c r="M9" s="17" t="str">
        <f>IF(C13&gt;C7*[2]Params!F8,B13,"Others")</f>
        <v>BTC</v>
      </c>
      <c r="N9" s="18">
        <f>IF(C13&gt;C7*0.1,C13,C7)</f>
        <v>1255.3396649187121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IF(OR(M9="",M9="Others"),"",IF(C14&gt;$C$7*[2]Params!F8,C14,SUM(C14:C53)))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IF(OR(M10="",M10="Others"),"",IF(C15&gt;$C$7*[2]Params!F$8,C15,SUM(C15:C53)))</f>
        <v>288.58798359786408</v>
      </c>
    </row>
    <row r="12" spans="2:20">
      <c r="B12" s="7" t="s">
        <v>19</v>
      </c>
      <c r="C12" s="1">
        <f>[2]ETH!J4</f>
        <v>1271.3896927261374</v>
      </c>
      <c r="D12" s="20">
        <f>C12/$C$7</f>
        <v>0.30071136961657302</v>
      </c>
      <c r="M12" s="17" t="str">
        <f>IF(OR(M11="",M11="Others"),"",IF(C16&gt;C7*[2]Params!F8,B16,"Others"))</f>
        <v>Others</v>
      </c>
      <c r="N12" s="21">
        <f>IF(OR(M11="",M11="Others"),"",IF(C16&gt;$C$7*[2]Params!F$8,C16,SUM(C16:C53)))</f>
        <v>1060.4928738121528</v>
      </c>
    </row>
    <row r="13" spans="2:20">
      <c r="B13" s="7" t="s">
        <v>4</v>
      </c>
      <c r="C13" s="1">
        <f>[2]BTC!J4</f>
        <v>1255.3396649187121</v>
      </c>
      <c r="D13" s="20">
        <f t="shared" ref="D13:D53" si="0">C13/$C$7</f>
        <v>0.2969151882632336</v>
      </c>
      <c r="M13" s="17" t="str">
        <f>IF(OR(M12="",M12="Others"),"",IF(C17&gt;C7*[2]Params!F8,B17,"Others"))</f>
        <v/>
      </c>
      <c r="N13" s="18" t="str">
        <f>IF(OR(M12="",M12="Others"),"",IF(C17&gt;$C$7*[2]Params!F$8,C17,SUM(C17:C53)))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8.3286418938975079E-2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288.58798359786408</v>
      </c>
      <c r="D15" s="20">
        <f t="shared" si="0"/>
        <v>6.8257347294140736E-2</v>
      </c>
      <c r="M15" s="17" t="str">
        <f>IF(OR(M14="",M14="Others"),"",IF(C19&gt;C7*[2]Params!F8,B19,"Others"))</f>
        <v/>
      </c>
      <c r="N15" s="18" t="str">
        <f>IF(OR(M14="",M14="Others"),"",IF(C19&gt;$C$7*[2]Params!F$8,C19,SUM(C19:C53)))</f>
        <v/>
      </c>
    </row>
    <row r="16" spans="2:20">
      <c r="B16" s="7" t="s">
        <v>26</v>
      </c>
      <c r="C16" s="1">
        <f>[2]BNB!J4</f>
        <v>174.26171987949243</v>
      </c>
      <c r="D16" s="20">
        <f t="shared" si="0"/>
        <v>4.1216694422258053E-2</v>
      </c>
      <c r="M16" s="17" t="str">
        <f>IF(OR(M15="",M15="Others"),"",IF(C20&gt;C7*[2]Params!F8,B20,"Others"))</f>
        <v/>
      </c>
      <c r="N16" s="18" t="str">
        <f>IF(OR(M15="",M15="Others"),"",IF(C20&gt;$C$7*[2]Params!F$8,C20,SUM(C20:C53)))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3.3113051008026896E-2</v>
      </c>
      <c r="M17" s="17" t="str">
        <f>IF(OR(M16="",M16="Others"),"",IF(C21&gt;C7*[2]Params!F8,B21,"Others"))</f>
        <v/>
      </c>
      <c r="N17" s="18" t="str">
        <f>IF(OR(M16="",M16="Others"),"",IF(C21&gt;$C$7*[2]Params!F$8,C21,SUM(C21:C53)))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2.7850441115679764E-2</v>
      </c>
      <c r="M18" s="17" t="str">
        <f>IF(OR(M17="",M17="Others"),"",IF(C22&gt;C7*[2]Params!F8,B22,"Others"))</f>
        <v/>
      </c>
      <c r="N18" s="18" t="str">
        <f>IF(OR(M17="",M17="Others"),"",IF(C22&gt;$C$7*[2]Params!F$8,C22,SUM(C22:C54)))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1.4794438146800587E-2</v>
      </c>
      <c r="M19" s="17" t="str">
        <f>IF(OR(M18="",M18="Others"),"",IF(C23&gt;C7*[2]Params!F8,B23,"Others"))</f>
        <v/>
      </c>
      <c r="N19" s="18" t="str">
        <f>IF(OR(M18="",M18="Others"),"",IF(C23&gt;$C$7*[2]Params!F$8,C23,SUM(C23:C55)))</f>
        <v/>
      </c>
      <c r="Q19" s="27"/>
    </row>
    <row r="20" spans="2:17">
      <c r="B20" s="22" t="s">
        <v>47</v>
      </c>
      <c r="C20" s="9">
        <f>[2]AVAX!$J$4</f>
        <v>55.603096204651514</v>
      </c>
      <c r="D20" s="20">
        <f t="shared" si="0"/>
        <v>1.3151344005920372E-2</v>
      </c>
      <c r="M20" s="17" t="str">
        <f>IF(OR(M19="",M19="Others"),"",IF(C24&gt;C7*[2]Params!F8,B24,"Others"))</f>
        <v/>
      </c>
      <c r="N20" s="18" t="str">
        <f>IF(OR(M19="",M19="Others"),"",IF(C24&gt;$C$7*[2]Params!F$8,C24,SUM(C24:C55)))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1.1426367815698424E-2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45.969977979376182</v>
      </c>
      <c r="D22" s="20">
        <f t="shared" si="0"/>
        <v>1.0872901611921119E-2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47.623289211478287</v>
      </c>
      <c r="D23" s="20">
        <f t="shared" si="0"/>
        <v>1.1263945748783553E-2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43.786257709531171</v>
      </c>
      <c r="D24" s="20">
        <f t="shared" si="0"/>
        <v>1.0356404178473689E-2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42</v>
      </c>
      <c r="C25" s="1">
        <f>[2]DOT!$J$4</f>
        <v>40.766953085106131</v>
      </c>
      <c r="D25" s="20">
        <f t="shared" si="0"/>
        <v>9.6422728353497047E-3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41.848063327941567</v>
      </c>
      <c r="D26" s="20">
        <f t="shared" si="0"/>
        <v>9.8979789683233486E-3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IF(OR(M25="",M25="Others"),"",IF(C30&gt;$C$7*[2]Params!F$8,C30,SUM(C30:C55)))</f>
        <v/>
      </c>
    </row>
    <row r="27" spans="2:17">
      <c r="B27" s="7" t="s">
        <v>5</v>
      </c>
      <c r="C27" s="1">
        <f>H$2</f>
        <v>35</v>
      </c>
      <c r="D27" s="20">
        <f t="shared" si="0"/>
        <v>8.278262752006724E-3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22.675879973995226</v>
      </c>
      <c r="D28" s="20">
        <f t="shared" si="0"/>
        <v>5.3633397873628537E-3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19.74329288031252</v>
      </c>
      <c r="D29" s="20">
        <f t="shared" si="0"/>
        <v>4.6697190300871621E-3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18.929088186416749</v>
      </c>
      <c r="D30" s="20">
        <f t="shared" si="0"/>
        <v>4.477141876087551E-3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14.780493547685584</v>
      </c>
      <c r="D31" s="20">
        <f t="shared" si="0"/>
        <v>3.4959088340594654E-3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13.340019013974889</v>
      </c>
      <c r="D32" s="20">
        <f t="shared" si="0"/>
        <v>3.1552052146985653E-3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12.315244554238182</v>
      </c>
      <c r="D33" s="20">
        <f t="shared" si="0"/>
        <v>2.9128237221486739E-3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12.778132628190962</v>
      </c>
      <c r="D34" s="20">
        <f t="shared" si="0"/>
        <v>3.022306839318715E-3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12.073231071566122</v>
      </c>
      <c r="D35" s="20">
        <f t="shared" si="0"/>
        <v>2.8555822593176014E-3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11.704347669228763</v>
      </c>
      <c r="D36" s="20">
        <f t="shared" si="0"/>
        <v>2.7683332956203767E-3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2.4834788256020172E-3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8.0268242510654062</v>
      </c>
      <c r="D38" s="20">
        <f t="shared" si="0"/>
        <v>1.8985188632714006E-3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5.8655659434203322</v>
      </c>
      <c r="D39" s="20">
        <f t="shared" si="0"/>
        <v>1.3873341733958776E-3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5.7250859276364174</v>
      </c>
      <c r="D40" s="20">
        <f t="shared" si="0"/>
        <v>1.354107588194012E-3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64</v>
      </c>
      <c r="C41" s="10">
        <f>[2]ACE!$J$4</f>
        <v>4.2889174765080487</v>
      </c>
      <c r="D41" s="20">
        <f t="shared" si="0"/>
        <v>1.0144224512059214E-3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56</v>
      </c>
      <c r="C42" s="9">
        <f>[2]SHIB!$J$4</f>
        <v>4.6183583551187608</v>
      </c>
      <c r="D42" s="20">
        <f t="shared" si="0"/>
        <v>1.092342398474248E-3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37</v>
      </c>
      <c r="C43" s="9">
        <f>[2]GRT!$J$4</f>
        <v>4.3850115369110538</v>
      </c>
      <c r="D43" s="20">
        <f t="shared" si="0"/>
        <v>1.0371507906608724E-3</v>
      </c>
    </row>
    <row r="44" spans="2:14">
      <c r="B44" s="22" t="s">
        <v>23</v>
      </c>
      <c r="C44" s="9">
        <f>[2]LUNA!J4</f>
        <v>3.8559788277877201</v>
      </c>
      <c r="D44" s="20">
        <f t="shared" si="0"/>
        <v>9.1202302578861807E-4</v>
      </c>
    </row>
    <row r="45" spans="2:14">
      <c r="B45" s="22" t="s">
        <v>36</v>
      </c>
      <c r="C45" s="9">
        <f>[2]AMP!$J$4</f>
        <v>3.709672852542059</v>
      </c>
      <c r="D45" s="20">
        <f t="shared" si="0"/>
        <v>8.7741847420941309E-4</v>
      </c>
    </row>
    <row r="46" spans="2:14">
      <c r="B46" s="7" t="s">
        <v>25</v>
      </c>
      <c r="C46" s="1">
        <f>[2]POLIS!J4</f>
        <v>2.9928953947637753</v>
      </c>
      <c r="D46" s="20">
        <f t="shared" si="0"/>
        <v>7.0788498477501196E-4</v>
      </c>
    </row>
    <row r="47" spans="2:14">
      <c r="B47" s="22" t="s">
        <v>40</v>
      </c>
      <c r="C47" s="9">
        <f>[2]SHPING!$J$4</f>
        <v>2.8681414948408928</v>
      </c>
      <c r="D47" s="20">
        <f t="shared" si="0"/>
        <v>6.7837796869217853E-4</v>
      </c>
    </row>
    <row r="48" spans="2:14">
      <c r="B48" s="22" t="s">
        <v>50</v>
      </c>
      <c r="C48" s="9">
        <f>[2]KAVA!$J$4</f>
        <v>2.2769837305174074</v>
      </c>
      <c r="D48" s="20">
        <f t="shared" si="0"/>
        <v>5.3855627437907343E-4</v>
      </c>
    </row>
    <row r="49" spans="2:4">
      <c r="B49" s="22" t="s">
        <v>62</v>
      </c>
      <c r="C49" s="10">
        <f>[2]SEI!$J$4</f>
        <v>3.2477624534179221</v>
      </c>
      <c r="D49" s="20">
        <f t="shared" si="0"/>
        <v>7.6816659844273019E-4</v>
      </c>
    </row>
    <row r="50" spans="2:4">
      <c r="B50" s="22" t="s">
        <v>63</v>
      </c>
      <c r="C50" s="10">
        <f>[2]MEME!$J$4</f>
        <v>1.9412666090818125</v>
      </c>
      <c r="D50" s="20">
        <f t="shared" si="0"/>
        <v>4.5915185890503903E-4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4.0132866447781127E-4</v>
      </c>
    </row>
    <row r="52" spans="2:4">
      <c r="B52" s="7" t="s">
        <v>28</v>
      </c>
      <c r="C52" s="1">
        <f>[2]ATLAS!O47</f>
        <v>1.7365184898700043</v>
      </c>
      <c r="D52" s="20">
        <f t="shared" si="0"/>
        <v>4.1072446665319493E-4</v>
      </c>
    </row>
    <row r="53" spans="2:4">
      <c r="B53" s="22" t="s">
        <v>43</v>
      </c>
      <c r="C53" s="9">
        <f>[2]TRX!$J$4</f>
        <v>0.94800994548469586</v>
      </c>
      <c r="D53" s="20">
        <f t="shared" si="0"/>
        <v>2.2422501200679664E-4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2023-12-19T08:58:32Z</dcterms:modified>
</cp:coreProperties>
</file>