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9"/>
  <c r="Q2" l="1"/>
  <c r="C44" l="1"/>
  <c r="C43" l="1"/>
  <c r="C46" l="1"/>
  <c r="C45"/>
  <c r="C27"/>
  <c r="C17"/>
  <c r="C16" l="1"/>
  <c r="C50" l="1"/>
  <c r="C40" l="1"/>
  <c r="C48" l="1"/>
  <c r="C23" l="1"/>
  <c r="C24"/>
  <c r="C47"/>
  <c r="C41"/>
  <c r="C15"/>
  <c r="C28"/>
  <c r="C30" l="1"/>
  <c r="C33"/>
  <c r="C49"/>
  <c r="C42"/>
  <c r="C31"/>
  <c r="C34"/>
  <c r="C35"/>
  <c r="C36"/>
  <c r="C39"/>
  <c r="C32"/>
  <c r="C37"/>
  <c r="C25"/>
  <c r="C19"/>
  <c r="C12"/>
  <c r="C21" l="1"/>
  <c r="C22"/>
  <c r="C14"/>
  <c r="C20"/>
  <c r="C13" l="1"/>
  <c r="C7" l="1"/>
  <c r="N9" s="1"/>
  <c r="M9" l="1"/>
  <c r="N10" s="1"/>
  <c r="D13"/>
  <c r="D39"/>
  <c r="D36"/>
  <c r="D12"/>
  <c r="D19"/>
  <c r="D41"/>
  <c r="D25"/>
  <c r="D49"/>
  <c r="Q3"/>
  <c r="D45"/>
  <c r="D48"/>
  <c r="M8"/>
  <c r="D44"/>
  <c r="D38"/>
  <c r="D20"/>
  <c r="D32"/>
  <c r="D7"/>
  <c r="E7" s="1"/>
  <c r="D26"/>
  <c r="D42"/>
  <c r="D14"/>
  <c r="D22"/>
  <c r="D50"/>
  <c r="D46"/>
  <c r="D29"/>
  <c r="N8"/>
  <c r="D30"/>
  <c r="D33"/>
  <c r="D21"/>
  <c r="D34"/>
  <c r="D40"/>
  <c r="D18"/>
  <c r="D23"/>
  <c r="D35"/>
  <c r="D31"/>
  <c r="D43"/>
  <c r="D27"/>
  <c r="D47"/>
  <c r="D16"/>
  <c r="D17"/>
  <c r="D37"/>
  <c r="D28"/>
  <c r="D24"/>
  <c r="D15"/>
  <c r="M10" l="1"/>
  <c r="M11" s="1"/>
  <c r="N11" l="1"/>
  <c r="N12"/>
  <c r="M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M33" l="1"/>
  <c r="N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<sst xmlns="http://schemas.openxmlformats.org/spreadsheetml/2006/main" count="97" uniqueCount="60">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</sst>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953.85196275594797</c:v>
                </c:pt>
                <c:pt idx="1">
                  <c:v>859.31309805840237</c:v>
                </c:pt>
                <c:pt idx="2">
                  <c:v>185.9305437680155</c:v>
                </c:pt>
                <c:pt idx="3">
                  <c:v>687.65616017679577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953.85196275594797</v>
          </cell>
        </row>
      </sheetData>
      <sheetData sheetId="1">
        <row r="4">
          <cell r="J4">
            <v>859.31309805840237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0.61998858016583069</v>
          </cell>
        </row>
      </sheetData>
      <sheetData sheetId="4">
        <row r="46">
          <cell r="M46">
            <v>79.390000000000015</v>
          </cell>
          <cell r="O46">
            <v>0.86253444994967587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30.902744204980088</v>
          </cell>
        </row>
      </sheetData>
      <sheetData sheetId="8">
        <row r="4">
          <cell r="J4">
            <v>6.8841192530422042</v>
          </cell>
        </row>
      </sheetData>
      <sheetData sheetId="9">
        <row r="4">
          <cell r="J4">
            <v>17.117462930487783</v>
          </cell>
        </row>
      </sheetData>
      <sheetData sheetId="10">
        <row r="4">
          <cell r="J4">
            <v>10.784548869214902</v>
          </cell>
        </row>
      </sheetData>
      <sheetData sheetId="11">
        <row r="4">
          <cell r="J4">
            <v>34.727147740211898</v>
          </cell>
        </row>
      </sheetData>
      <sheetData sheetId="12">
        <row r="4">
          <cell r="J4">
            <v>2.6394867011958194</v>
          </cell>
        </row>
      </sheetData>
      <sheetData sheetId="13">
        <row r="4">
          <cell r="J4">
            <v>145.0000957214765</v>
          </cell>
        </row>
      </sheetData>
      <sheetData sheetId="14">
        <row r="4">
          <cell r="J4">
            <v>4.7028550023440561</v>
          </cell>
        </row>
      </sheetData>
      <sheetData sheetId="15">
        <row r="4">
          <cell r="J4">
            <v>31.00288574760549</v>
          </cell>
        </row>
      </sheetData>
      <sheetData sheetId="16">
        <row r="4">
          <cell r="J4">
            <v>3.9260507746550166</v>
          </cell>
        </row>
      </sheetData>
      <sheetData sheetId="17">
        <row r="4">
          <cell r="J4">
            <v>7.1233124533155108</v>
          </cell>
        </row>
      </sheetData>
      <sheetData sheetId="18">
        <row r="4">
          <cell r="J4">
            <v>8.6276183694025566</v>
          </cell>
        </row>
      </sheetData>
      <sheetData sheetId="19">
        <row r="4">
          <cell r="J4">
            <v>9.4163072146256965</v>
          </cell>
        </row>
      </sheetData>
      <sheetData sheetId="20">
        <row r="4">
          <cell r="J4">
            <v>11.690239982929373</v>
          </cell>
        </row>
      </sheetData>
      <sheetData sheetId="21">
        <row r="4">
          <cell r="J4">
            <v>1.4679692590249591</v>
          </cell>
        </row>
      </sheetData>
      <sheetData sheetId="22">
        <row r="4">
          <cell r="J4">
            <v>27.229684527831125</v>
          </cell>
        </row>
      </sheetData>
      <sheetData sheetId="23">
        <row r="4">
          <cell r="J4">
            <v>33.798370469007097</v>
          </cell>
        </row>
      </sheetData>
      <sheetData sheetId="24">
        <row r="4">
          <cell r="J4">
            <v>24.102570166452086</v>
          </cell>
        </row>
      </sheetData>
      <sheetData sheetId="25">
        <row r="4">
          <cell r="J4">
            <v>28.769644777631623</v>
          </cell>
        </row>
      </sheetData>
      <sheetData sheetId="26">
        <row r="4">
          <cell r="J4">
            <v>3.6382702737049208</v>
          </cell>
        </row>
      </sheetData>
      <sheetData sheetId="27">
        <row r="4">
          <cell r="J4">
            <v>185.9305437680155</v>
          </cell>
        </row>
      </sheetData>
      <sheetData sheetId="28">
        <row r="4">
          <cell r="J4">
            <v>0.72081479077477195</v>
          </cell>
        </row>
      </sheetData>
      <sheetData sheetId="29">
        <row r="4">
          <cell r="J4">
            <v>10.743651048023255</v>
          </cell>
        </row>
      </sheetData>
      <sheetData sheetId="30">
        <row r="4">
          <cell r="J4">
            <v>15.057751801547976</v>
          </cell>
        </row>
      </sheetData>
      <sheetData sheetId="31">
        <row r="4">
          <cell r="J4">
            <v>4.5141115938997558</v>
          </cell>
        </row>
      </sheetData>
      <sheetData sheetId="32">
        <row r="4">
          <cell r="J4">
            <v>2.5075242617127453</v>
          </cell>
        </row>
      </sheetData>
      <sheetData sheetId="33">
        <row r="4">
          <cell r="J4">
            <v>1.6211577851849914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13.11+0.42848323</f>
        <v>13.538483229999999</v>
      </c>
      <c r="J2" t="s">
        <v>6</v>
      </c>
      <c r="K2" s="9">
        <v>16.47</v>
      </c>
      <c r="M2" t="s">
        <v>7</v>
      </c>
      <c r="N2" s="9">
        <f>23.36</f>
        <v>23.36</v>
      </c>
      <c r="P2" t="s">
        <v>8</v>
      </c>
      <c r="Q2" s="10">
        <f>N2+K2+H2</f>
        <v>53.368483229999995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1.9686146576507191E-2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2710.9664668294308</v>
      </c>
      <c r="D7" s="20">
        <f>(C7*[1]Feuil1!$K$2-C4)/C4</f>
        <v>3.0484329496567316E-2</v>
      </c>
      <c r="E7" s="31">
        <f>C7-C7/(1+D7)</f>
        <v>80.197236060200339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953.85196275594797</v>
      </c>
    </row>
    <row r="9" spans="2:20">
      <c r="M9" s="17" t="str">
        <f>IF(C13&gt;C7*[2]Params!F8,B13,"Others")</f>
        <v>BTC</v>
      </c>
      <c r="N9" s="18">
        <f>IF(C13&gt;C7*0.1,C13,C7)</f>
        <v>859.31309805840237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185.9305437680155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687.65616017679577</v>
      </c>
    </row>
    <row r="12" spans="2:20">
      <c r="B12" s="7" t="s">
        <v>19</v>
      </c>
      <c r="C12" s="1">
        <f>[2]ETH!J4</f>
        <v>953.85196275594797</v>
      </c>
      <c r="D12" s="20">
        <f>C12/$C$7</f>
        <v>0.35184941401046205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859.31309805840237</v>
      </c>
      <c r="D13" s="20">
        <f t="shared" ref="D13:D50" si="0">C13/$C$7</f>
        <v>0.31697666074910874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185.9305437680155</v>
      </c>
      <c r="D14" s="20">
        <f t="shared" si="0"/>
        <v>6.8584597427893565E-2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145.0000957214765</v>
      </c>
      <c r="D15" s="20">
        <f t="shared" si="0"/>
        <v>5.3486495497326876E-2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2.9284759133464816E-2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2.5507508427750243E-2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13.538483229999999</v>
      </c>
      <c r="D18" s="20">
        <f>C18/$C$7</f>
        <v>4.9939692709787455E-3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34.727147740211898</v>
      </c>
      <c r="D19" s="20">
        <f>C19/$C$7</f>
        <v>1.2809877276286083E-2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33.798370469007097</v>
      </c>
      <c r="D20" s="20">
        <f t="shared" si="0"/>
        <v>1.2467277217388625E-2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31.00288574760549</v>
      </c>
      <c r="D21" s="20">
        <f t="shared" si="0"/>
        <v>1.1436100788020605E-2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30.902744204980088</v>
      </c>
      <c r="D22" s="20">
        <f t="shared" si="0"/>
        <v>1.1399161362966587E-2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28.769644777631623</v>
      </c>
      <c r="D23" s="20">
        <f t="shared" si="0"/>
        <v>1.0612320414010402E-2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27.229684527831125</v>
      </c>
      <c r="D24" s="20">
        <f t="shared" si="0"/>
        <v>1.0044271982337422E-2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24.102570166452086</v>
      </c>
      <c r="D25" s="20">
        <f t="shared" si="0"/>
        <v>8.8907666182388729E-3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23.36</v>
      </c>
      <c r="D26" s="20">
        <f t="shared" si="0"/>
        <v>8.6168531724113602E-3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8.3611018225452707E-3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17.117462930487783</v>
      </c>
      <c r="D28" s="20">
        <f t="shared" si="0"/>
        <v>6.3141551693581986E-3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16.47</v>
      </c>
      <c r="D29" s="20">
        <f t="shared" si="0"/>
        <v>6.0753241331170851E-3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15.057751801547976</v>
      </c>
      <c r="D30" s="20">
        <f t="shared" si="0"/>
        <v>5.5543851190304611E-3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11.690239982929373</v>
      </c>
      <c r="D31" s="20">
        <f t="shared" si="0"/>
        <v>4.312203830614517E-3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10.784548869214902</v>
      </c>
      <c r="D32" s="20">
        <f t="shared" si="0"/>
        <v>3.9781196120171137E-3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10.743651048023255</v>
      </c>
      <c r="D33" s="20">
        <f t="shared" si="0"/>
        <v>3.9630335452243079E-3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9.4163072146256965</v>
      </c>
      <c r="D34" s="20">
        <f t="shared" si="0"/>
        <v>3.4734133859052833E-3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8.6276183694025566</v>
      </c>
      <c r="D35" s="20">
        <f t="shared" si="0"/>
        <v>3.1824880443810338E-3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7.1233124533155108</v>
      </c>
      <c r="D36" s="20">
        <f t="shared" si="0"/>
        <v>2.6275915030577533E-3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6.8841192530422042</v>
      </c>
      <c r="D37" s="20">
        <f t="shared" si="0"/>
        <v>2.5393597955836837E-3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1.9919095518416675E-3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4.7028550023440561</v>
      </c>
      <c r="D39" s="20">
        <f t="shared" si="0"/>
        <v>1.7347521852028689E-3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4.5141115938997558</v>
      </c>
      <c r="D40" s="20">
        <f t="shared" si="0"/>
        <v>1.6651300003644699E-3</v>
      </c>
    </row>
    <row r="41" spans="2:14">
      <c r="B41" s="22" t="s">
        <v>33</v>
      </c>
      <c r="C41" s="1">
        <f>[2]EGLD!$J$4</f>
        <v>3.9260507746550166</v>
      </c>
      <c r="D41" s="20">
        <f t="shared" si="0"/>
        <v>1.4482107479723528E-3</v>
      </c>
    </row>
    <row r="42" spans="2:14">
      <c r="B42" s="22" t="s">
        <v>56</v>
      </c>
      <c r="C42" s="9">
        <f>[2]SHIB!$J$4</f>
        <v>3.6382702737049208</v>
      </c>
      <c r="D42" s="20">
        <f t="shared" si="0"/>
        <v>1.3420565389582278E-3</v>
      </c>
    </row>
    <row r="43" spans="2:14">
      <c r="B43" s="22" t="s">
        <v>50</v>
      </c>
      <c r="C43" s="9">
        <f>[2]KAVA!$J$4</f>
        <v>2.5075242617127453</v>
      </c>
      <c r="D43" s="20">
        <f t="shared" si="0"/>
        <v>9.2495583858895228E-4</v>
      </c>
    </row>
    <row r="44" spans="2:14">
      <c r="B44" s="22" t="s">
        <v>36</v>
      </c>
      <c r="C44" s="9">
        <f>[2]AMP!$J$4</f>
        <v>2.6394867011958194</v>
      </c>
      <c r="D44" s="20">
        <f t="shared" si="0"/>
        <v>9.7363310593907512E-4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6.2589988506366837E-4</v>
      </c>
    </row>
    <row r="46" spans="2:14">
      <c r="B46" s="22" t="s">
        <v>40</v>
      </c>
      <c r="C46" s="9">
        <f>[2]SHPING!$J$4</f>
        <v>1.6211577851849914</v>
      </c>
      <c r="D46" s="20">
        <f t="shared" si="0"/>
        <v>5.979999402504567E-4</v>
      </c>
    </row>
    <row r="47" spans="2:14">
      <c r="B47" s="22" t="s">
        <v>23</v>
      </c>
      <c r="C47" s="9">
        <f>[2]LUNA!J4</f>
        <v>1.4679692590249591</v>
      </c>
      <c r="D47" s="20">
        <f t="shared" si="0"/>
        <v>5.4149296090032423E-4</v>
      </c>
    </row>
    <row r="48" spans="2:14">
      <c r="B48" s="7" t="s">
        <v>28</v>
      </c>
      <c r="C48" s="1">
        <f>[2]ATLAS!O46</f>
        <v>0.86253444994967587</v>
      </c>
      <c r="D48" s="20">
        <f t="shared" si="0"/>
        <v>3.1816492771245515E-4</v>
      </c>
    </row>
    <row r="49" spans="2:4">
      <c r="B49" s="22" t="s">
        <v>43</v>
      </c>
      <c r="C49" s="9">
        <f>[2]TRX!$J$4</f>
        <v>0.72081479077477195</v>
      </c>
      <c r="D49" s="20">
        <f t="shared" si="0"/>
        <v>2.6588849386167062E-4</v>
      </c>
    </row>
    <row r="50" spans="2:4">
      <c r="B50" s="7" t="s">
        <v>25</v>
      </c>
      <c r="C50" s="1">
        <f>[2]POLIS!J4</f>
        <v>0.61998858016583069</v>
      </c>
      <c r="D50" s="20">
        <f t="shared" si="0"/>
        <v>2.2869651386390213E-4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2023-08-02T09:05:12Z</dcterms:modified>
</cp:coreProperties>
</file>