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29" i="2"/>
  <c r="K2" i="1"/>
  <c r="T2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40"/>
  <c r="C30" l="1"/>
  <c r="C14"/>
  <c r="C4"/>
  <c r="C37"/>
  <c r="C20"/>
  <c r="C48" l="1"/>
  <c r="C44" l="1"/>
  <c r="C28" l="1"/>
  <c r="C35" l="1"/>
  <c r="C54"/>
  <c r="C24"/>
  <c r="C47"/>
  <c r="C29"/>
  <c r="C45" l="1"/>
  <c r="C55" l="1"/>
  <c r="C42"/>
  <c r="C39"/>
  <c r="C52"/>
  <c r="C33"/>
  <c r="C46"/>
  <c r="C27"/>
  <c r="C25"/>
  <c r="C53"/>
  <c r="C18"/>
  <c r="C7" s="1"/>
  <c r="C49"/>
  <c r="C19"/>
  <c r="C34" l="1"/>
  <c r="C16"/>
  <c r="C21"/>
  <c r="C50" l="1"/>
  <c r="C43"/>
  <c r="C41"/>
  <c r="C12"/>
  <c r="C23" l="1"/>
  <c r="C51" l="1"/>
  <c r="C13" l="1"/>
  <c r="C17"/>
  <c r="C38" l="1"/>
  <c r="C32" l="1"/>
  <c r="C26" l="1"/>
  <c r="C15" l="1"/>
  <c r="C31" l="1"/>
  <c r="C36" l="1"/>
  <c r="C22"/>
  <c r="D18" l="1"/>
  <c r="D35"/>
  <c r="D25"/>
  <c r="N9"/>
  <c r="D34"/>
  <c r="D12"/>
  <c r="D13"/>
  <c r="D39"/>
  <c r="D41"/>
  <c r="D24"/>
  <c r="D30"/>
  <c r="D33"/>
  <c r="D28"/>
  <c r="Q3"/>
  <c r="D47"/>
  <c r="N8"/>
  <c r="D40"/>
  <c r="M8"/>
  <c r="D31"/>
  <c r="D52"/>
  <c r="D26"/>
  <c r="M9"/>
  <c r="D22"/>
  <c r="D46"/>
  <c r="D15"/>
  <c r="D27"/>
  <c r="D29"/>
  <c r="D54"/>
  <c r="D7"/>
  <c r="E7" s="1"/>
  <c r="D45"/>
  <c r="D23"/>
  <c r="D21"/>
  <c r="D43"/>
  <c r="D44"/>
  <c r="D50"/>
  <c r="D51"/>
  <c r="D16"/>
  <c r="D20"/>
  <c r="D48"/>
  <c r="D19"/>
  <c r="D55"/>
  <c r="D17"/>
  <c r="D14"/>
  <c r="D53"/>
  <c r="D32"/>
  <c r="D37"/>
  <c r="D42"/>
  <c r="D38"/>
  <c r="D49"/>
  <c r="D36"/>
  <c r="M10" l="1"/>
  <c r="N10"/>
  <c r="N11" l="1"/>
  <c r="M11"/>
  <c r="N12" l="1"/>
  <c r="M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N21" l="1"/>
  <c r="M21"/>
  <c r="N22" l="1"/>
  <c r="M22"/>
  <c r="M23" l="1"/>
  <c r="N23"/>
  <c r="M24" l="1"/>
  <c r="N24"/>
  <c r="N25" l="1"/>
  <c r="M25"/>
  <c r="N26" l="1"/>
  <c r="M26"/>
  <c r="M27" l="1"/>
  <c r="N27"/>
  <c r="N28" l="1"/>
  <c r="M28"/>
  <c r="M29" l="1"/>
  <c r="N29"/>
  <c r="M30" l="1"/>
  <c r="N30"/>
  <c r="N31" l="1"/>
  <c r="M31"/>
  <c r="N32" l="1"/>
  <c r="M32"/>
  <c r="N33" l="1"/>
  <c r="M33"/>
  <c r="N34" l="1"/>
  <c r="M34"/>
  <c r="M35" l="1"/>
  <c r="N35"/>
  <c r="N36" l="1"/>
  <c r="M36"/>
  <c r="M37" l="1"/>
  <c r="N37"/>
  <c r="N38" l="1"/>
  <c r="M38"/>
  <c r="M39" l="1"/>
  <c r="N39"/>
  <c r="N40" l="1"/>
  <c r="M40"/>
  <c r="N41" l="1"/>
  <c r="M41"/>
  <c r="N42" l="1"/>
  <c r="M42"/>
</calcChain>
</file>

<file path=xl/sharedStrings.xml><?xml version="1.0" encoding="utf-8"?>
<sst xmlns="http://schemas.openxmlformats.org/spreadsheetml/2006/main" count="113" uniqueCount="69">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</sst>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1231.5806780468988</c:v>
                </c:pt>
                <c:pt idx="1">
                  <c:v>1234.5456591009588</c:v>
                </c:pt>
                <c:pt idx="2">
                  <c:v>389.62</c:v>
                </c:pt>
                <c:pt idx="3">
                  <c:v>365.35017600096955</c:v>
                </c:pt>
                <c:pt idx="4">
                  <c:v>1134.2044890335128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1231.5806780468988</v>
          </cell>
        </row>
      </sheetData>
      <sheetData sheetId="1">
        <row r="4">
          <cell r="J4">
            <v>1234.5456591009588</v>
          </cell>
        </row>
      </sheetData>
      <sheetData sheetId="2">
        <row r="2">
          <cell r="Y2">
            <v>43.31</v>
          </cell>
        </row>
      </sheetData>
      <sheetData sheetId="3">
        <row r="4">
          <cell r="J4">
            <v>1.8543071285910586</v>
          </cell>
        </row>
      </sheetData>
      <sheetData sheetId="4">
        <row r="47">
          <cell r="M47">
            <v>146.44</v>
          </cell>
          <cell r="O47">
            <v>1.0963297437515607</v>
          </cell>
        </row>
      </sheetData>
      <sheetData sheetId="5">
        <row r="4">
          <cell r="C4">
            <v>-74.333333333333329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2.7948896767842806</v>
          </cell>
        </row>
      </sheetData>
      <sheetData sheetId="8">
        <row r="4">
          <cell r="J4">
            <v>36.100846340883137</v>
          </cell>
        </row>
      </sheetData>
      <sheetData sheetId="9">
        <row r="4">
          <cell r="J4">
            <v>10.579673449529665</v>
          </cell>
        </row>
      </sheetData>
      <sheetData sheetId="10">
        <row r="4">
          <cell r="J4">
            <v>20.349212878526341</v>
          </cell>
        </row>
      </sheetData>
      <sheetData sheetId="11">
        <row r="4">
          <cell r="J4">
            <v>11.312218058935644</v>
          </cell>
        </row>
      </sheetData>
      <sheetData sheetId="12">
        <row r="4">
          <cell r="J4">
            <v>44.762129205556953</v>
          </cell>
        </row>
      </sheetData>
      <sheetData sheetId="13">
        <row r="4">
          <cell r="J4">
            <v>3.2017203716268154</v>
          </cell>
        </row>
      </sheetData>
      <sheetData sheetId="14">
        <row r="4">
          <cell r="J4">
            <v>213.701657559415</v>
          </cell>
        </row>
      </sheetData>
      <sheetData sheetId="15">
        <row r="4">
          <cell r="J4">
            <v>4.777029952981632</v>
          </cell>
        </row>
      </sheetData>
      <sheetData sheetId="16">
        <row r="4">
          <cell r="J4">
            <v>41.251471716994054</v>
          </cell>
        </row>
      </sheetData>
      <sheetData sheetId="17">
        <row r="4">
          <cell r="J4">
            <v>5.1052175903279844</v>
          </cell>
        </row>
      </sheetData>
      <sheetData sheetId="18">
        <row r="4">
          <cell r="J4">
            <v>4.0213492375940909</v>
          </cell>
        </row>
      </sheetData>
      <sheetData sheetId="19">
        <row r="4">
          <cell r="J4">
            <v>11.75297105014063</v>
          </cell>
        </row>
      </sheetData>
      <sheetData sheetId="20">
        <row r="4">
          <cell r="J4">
            <v>2.0270817218714936</v>
          </cell>
        </row>
      </sheetData>
      <sheetData sheetId="21">
        <row r="4">
          <cell r="J4">
            <v>16.442217365849782</v>
          </cell>
        </row>
      </sheetData>
      <sheetData sheetId="22">
        <row r="4">
          <cell r="J4">
            <v>9.0161435528941265</v>
          </cell>
        </row>
      </sheetData>
      <sheetData sheetId="23">
        <row r="4">
          <cell r="J4">
            <v>10.762648278002002</v>
          </cell>
        </row>
      </sheetData>
      <sheetData sheetId="24">
        <row r="4">
          <cell r="J4">
            <v>4.3665553058153366</v>
          </cell>
        </row>
      </sheetData>
      <sheetData sheetId="25">
        <row r="4">
          <cell r="J4">
            <v>37.849540007279955</v>
          </cell>
        </row>
      </sheetData>
      <sheetData sheetId="26">
        <row r="4">
          <cell r="J4">
            <v>44.33072562517124</v>
          </cell>
        </row>
      </sheetData>
      <sheetData sheetId="27">
        <row r="4">
          <cell r="J4">
            <v>1.4536015979383832</v>
          </cell>
        </row>
      </sheetData>
      <sheetData sheetId="28">
        <row r="4">
          <cell r="J4">
            <v>35.149686751400161</v>
          </cell>
        </row>
      </sheetData>
      <sheetData sheetId="29">
        <row r="4">
          <cell r="J4">
            <v>45.560020483128937</v>
          </cell>
        </row>
      </sheetData>
      <sheetData sheetId="30">
        <row r="4">
          <cell r="J4">
            <v>2.304526622650465</v>
          </cell>
        </row>
      </sheetData>
      <sheetData sheetId="31">
        <row r="4">
          <cell r="J4">
            <v>12.504276683925468</v>
          </cell>
        </row>
      </sheetData>
      <sheetData sheetId="32">
        <row r="4">
          <cell r="J4">
            <v>2.263310447209999</v>
          </cell>
        </row>
      </sheetData>
      <sheetData sheetId="33">
        <row r="4">
          <cell r="J4">
            <v>365.35017600096955</v>
          </cell>
        </row>
      </sheetData>
      <sheetData sheetId="34">
        <row r="4">
          <cell r="J4">
            <v>1.0480414134071059</v>
          </cell>
        </row>
      </sheetData>
      <sheetData sheetId="35">
        <row r="4">
          <cell r="J4">
            <v>14.472435202813729</v>
          </cell>
        </row>
      </sheetData>
      <sheetData sheetId="36">
        <row r="4">
          <cell r="J4">
            <v>15.947333453458132</v>
          </cell>
        </row>
      </sheetData>
      <sheetData sheetId="37">
        <row r="4">
          <cell r="J4">
            <v>19.071818892553846</v>
          </cell>
        </row>
      </sheetData>
      <sheetData sheetId="38">
        <row r="4">
          <cell r="J4">
            <v>17.24337473317064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F33" sqref="F3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101.07</f>
        <v>101.07</v>
      </c>
      <c r="J2" t="s">
        <v>6</v>
      </c>
      <c r="K2" s="9">
        <f>17.52+37.53</f>
        <v>55.05</v>
      </c>
      <c r="M2" t="s">
        <v>59</v>
      </c>
      <c r="N2" s="9">
        <f>389.62</f>
        <v>389.62</v>
      </c>
      <c r="P2" t="s">
        <v>8</v>
      </c>
      <c r="Q2" s="10">
        <f>N2+K2+H2</f>
        <v>545.74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0.125304772213572</v>
      </c>
    </row>
    <row r="4" spans="2:20">
      <c r="B4" t="s">
        <v>30</v>
      </c>
      <c r="C4" s="19">
        <f>Investissement!C29</f>
        <v>2742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4355.3010021823402</v>
      </c>
      <c r="D7" s="20">
        <f>(C7*[1]Feuil1!$K$2-C4)/C4</f>
        <v>0.44541353464111216</v>
      </c>
      <c r="E7" s="31">
        <f>C7-C7/(1+D7)</f>
        <v>1342.114188995527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1231.5806780468988</v>
      </c>
    </row>
    <row r="9" spans="2:20">
      <c r="M9" s="17" t="str">
        <f>IF(C13&gt;C7*Params!F8,B13,"Others")</f>
        <v>BTC</v>
      </c>
      <c r="N9" s="18">
        <f>IF(C13&gt;C7*0.1,C13,C7)</f>
        <v>1234.5456591009588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389.62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365.35017600096955</v>
      </c>
    </row>
    <row r="12" spans="2:20">
      <c r="B12" s="7" t="s">
        <v>19</v>
      </c>
      <c r="C12" s="1">
        <f>[2]ETH!J4</f>
        <v>1231.5806780468988</v>
      </c>
      <c r="D12" s="20">
        <f>C12/$C$7</f>
        <v>0.28277739642559319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1134.2044890335128</v>
      </c>
    </row>
    <row r="13" spans="2:20">
      <c r="B13" s="7" t="s">
        <v>4</v>
      </c>
      <c r="C13" s="1">
        <f>[2]BTC!J4</f>
        <v>1234.5456591009588</v>
      </c>
      <c r="D13" s="20">
        <f t="shared" ref="D13:D55" si="0">C13/$C$7</f>
        <v>0.28345817165848164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389.62</v>
      </c>
      <c r="D14" s="20">
        <f t="shared" si="0"/>
        <v>8.945879970288402E-2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365.35017600096955</v>
      </c>
      <c r="D15" s="20">
        <f t="shared" si="0"/>
        <v>8.3886320559222211E-2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213.701657559415</v>
      </c>
      <c r="D16" s="20">
        <f t="shared" si="0"/>
        <v>4.9067023714855544E-2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146.44</v>
      </c>
      <c r="D17" s="20">
        <f t="shared" si="0"/>
        <v>3.3623393636082168E-2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74.333333333333329</v>
      </c>
      <c r="D18" s="20">
        <f>C18/$C$7</f>
        <v>1.706732400265484E-2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43.31</v>
      </c>
      <c r="D19" s="20">
        <f>C19/$C$7</f>
        <v>9.9442036218158891E-3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55.05</v>
      </c>
      <c r="D20" s="20">
        <f t="shared" si="0"/>
        <v>1.2639769323042362E-2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44.33072562517124</v>
      </c>
      <c r="D21" s="20">
        <f t="shared" si="0"/>
        <v>1.0178567589922751E-2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44.762129205556953</v>
      </c>
      <c r="D22" s="20">
        <f t="shared" si="0"/>
        <v>1.0277620119281695E-2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41.251471716994054</v>
      </c>
      <c r="D23" s="20">
        <f t="shared" si="0"/>
        <v>9.4715547091518814E-3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35.149686751400161</v>
      </c>
      <c r="D24" s="20">
        <f t="shared" si="0"/>
        <v>8.0705528122596969E-3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36.100846340883137</v>
      </c>
      <c r="D25" s="20">
        <f t="shared" si="0"/>
        <v>8.2889440529584166E-3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45.560020483128937</v>
      </c>
      <c r="D26" s="20">
        <f t="shared" si="0"/>
        <v>1.0460820150042412E-2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20.349212878526341</v>
      </c>
      <c r="D27" s="20">
        <f t="shared" si="0"/>
        <v>4.6722862250691338E-3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19.071818892553846</v>
      </c>
      <c r="D28" s="20">
        <f t="shared" si="0"/>
        <v>4.37898985236552E-3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15.947333453458132</v>
      </c>
      <c r="D29" s="20">
        <f t="shared" si="0"/>
        <v>3.6615915743750645E-3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17.24337473317064</v>
      </c>
      <c r="D30" s="20">
        <f t="shared" si="0"/>
        <v>3.9591694637248686E-3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37.849540007279955</v>
      </c>
      <c r="D31" s="20">
        <f t="shared" si="0"/>
        <v>8.6904533092694233E-3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16.442217365849782</v>
      </c>
      <c r="D32" s="20">
        <f t="shared" si="0"/>
        <v>3.7752195215924153E-3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53</v>
      </c>
      <c r="C33" s="9">
        <f>[2]ICP!$J$4</f>
        <v>11.75297105014063</v>
      </c>
      <c r="D33" s="20">
        <f t="shared" si="0"/>
        <v>2.6985439225099459E-3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31</v>
      </c>
      <c r="C34" s="9">
        <f>[2]ATOM!$J$4</f>
        <v>11.312218058935644</v>
      </c>
      <c r="D34" s="20">
        <f t="shared" si="0"/>
        <v>2.5973447192897468E-3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10.762648278002002</v>
      </c>
      <c r="D35" s="20">
        <f t="shared" si="0"/>
        <v>2.4711606092458569E-3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55</v>
      </c>
      <c r="C36" s="9">
        <f>[2]UNI!$J$4</f>
        <v>14.472435202813729</v>
      </c>
      <c r="D36" s="20">
        <f t="shared" si="0"/>
        <v>3.3229471844912505E-3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7.83</v>
      </c>
      <c r="D37" s="20">
        <f t="shared" si="0"/>
        <v>1.7978091516697855E-3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10.579673449529665</v>
      </c>
      <c r="D38" s="20">
        <f t="shared" si="0"/>
        <v>2.4291486269785801E-3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9.0161435528941265</v>
      </c>
      <c r="D39" s="20">
        <f t="shared" si="0"/>
        <v>2.07015394535908E-3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101.07</v>
      </c>
      <c r="D40" s="20">
        <f t="shared" si="0"/>
        <v>2.3206203187645623E-2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5.1052175903279844</v>
      </c>
      <c r="D41" s="20">
        <f t="shared" si="0"/>
        <v>1.1721847899306794E-3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4.3665553058153366</v>
      </c>
      <c r="D42" s="20">
        <f t="shared" si="0"/>
        <v>1.0025840472627167E-3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4.777029952981632</v>
      </c>
      <c r="D43" s="20">
        <f t="shared" si="0"/>
        <v>1.0968311835595228E-3</v>
      </c>
    </row>
    <row r="44" spans="2:14">
      <c r="B44" s="22" t="s">
        <v>37</v>
      </c>
      <c r="C44" s="9">
        <f>[2]GRT!$J$4</f>
        <v>4.0213492375940909</v>
      </c>
      <c r="D44" s="20">
        <f t="shared" si="0"/>
        <v>9.2332291971991976E-4</v>
      </c>
    </row>
    <row r="45" spans="2:14">
      <c r="B45" s="22" t="s">
        <v>56</v>
      </c>
      <c r="C45" s="9">
        <f>[2]SHIB!$J$4</f>
        <v>12.504276683925468</v>
      </c>
      <c r="D45" s="20">
        <f t="shared" si="0"/>
        <v>2.8710476446197094E-3</v>
      </c>
    </row>
    <row r="46" spans="2:14">
      <c r="B46" s="22" t="s">
        <v>36</v>
      </c>
      <c r="C46" s="9">
        <f>[2]AMP!$J$4</f>
        <v>3.2017203716268154</v>
      </c>
      <c r="D46" s="20">
        <f t="shared" si="0"/>
        <v>7.3513182441868141E-4</v>
      </c>
    </row>
    <row r="47" spans="2:14">
      <c r="B47" s="22" t="s">
        <v>62</v>
      </c>
      <c r="C47" s="10">
        <f>[2]SEI!$J$4</f>
        <v>2.304526622650465</v>
      </c>
      <c r="D47" s="20">
        <f t="shared" si="0"/>
        <v>5.2913142432537276E-4</v>
      </c>
    </row>
    <row r="48" spans="2:14">
      <c r="B48" s="22" t="s">
        <v>40</v>
      </c>
      <c r="C48" s="9">
        <f>[2]SHPING!$J$4</f>
        <v>2.263310447209999</v>
      </c>
      <c r="D48" s="20">
        <f t="shared" si="0"/>
        <v>5.196679738268163E-4</v>
      </c>
    </row>
    <row r="49" spans="2:4">
      <c r="B49" s="7" t="s">
        <v>25</v>
      </c>
      <c r="C49" s="1">
        <f>[2]POLIS!J4</f>
        <v>1.8543071285910586</v>
      </c>
      <c r="D49" s="20">
        <f t="shared" si="0"/>
        <v>4.257586622972576E-4</v>
      </c>
    </row>
    <row r="50" spans="2:4">
      <c r="B50" s="22" t="s">
        <v>64</v>
      </c>
      <c r="C50" s="10">
        <f>[2]ACE!$J$4</f>
        <v>2.7948896767842806</v>
      </c>
      <c r="D50" s="20">
        <f t="shared" si="0"/>
        <v>6.4172135872671635E-4</v>
      </c>
    </row>
    <row r="51" spans="2:4">
      <c r="B51" s="7" t="s">
        <v>28</v>
      </c>
      <c r="C51" s="1">
        <f>[2]ATLAS!O47</f>
        <v>1.0963297437515607</v>
      </c>
      <c r="D51" s="20">
        <f t="shared" si="0"/>
        <v>2.5172307108101491E-4</v>
      </c>
    </row>
    <row r="52" spans="2:4">
      <c r="B52" s="22" t="s">
        <v>50</v>
      </c>
      <c r="C52" s="9">
        <f>[2]KAVA!$J$4</f>
        <v>2.0270817218714936</v>
      </c>
      <c r="D52" s="20">
        <f t="shared" si="0"/>
        <v>4.6542861695569838E-4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3.895927282981764E-4</v>
      </c>
    </row>
    <row r="54" spans="2:4">
      <c r="B54" s="22" t="s">
        <v>63</v>
      </c>
      <c r="C54" s="10">
        <f>[2]MEME!$J$4</f>
        <v>1.4536015979383832</v>
      </c>
      <c r="D54" s="20">
        <f t="shared" si="0"/>
        <v>3.3375456649494884E-4</v>
      </c>
    </row>
    <row r="55" spans="2:4">
      <c r="B55" s="22" t="s">
        <v>43</v>
      </c>
      <c r="C55" s="9">
        <f>[2]TRX!$J$4</f>
        <v>1.0480414134071059</v>
      </c>
      <c r="D55" s="20">
        <f t="shared" si="0"/>
        <v>2.4063581664779464E-4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9"/>
  <sheetViews>
    <sheetView workbookViewId="0">
      <selection activeCell="L23" sqref="L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67</v>
      </c>
      <c r="C26" s="11">
        <v>98</v>
      </c>
      <c r="D26" s="22" t="s">
        <v>10</v>
      </c>
      <c r="E26" s="28" t="s">
        <v>5</v>
      </c>
    </row>
    <row r="27" spans="2:5">
      <c r="B27" s="12" t="s">
        <v>68</v>
      </c>
      <c r="C27" s="11">
        <v>50</v>
      </c>
      <c r="D27" s="22" t="s">
        <v>10</v>
      </c>
      <c r="E27" s="28" t="s">
        <v>5</v>
      </c>
    </row>
    <row r="28" spans="2:5">
      <c r="B28" s="15"/>
      <c r="C28" s="16"/>
      <c r="D28" s="29"/>
      <c r="E28" s="25"/>
    </row>
    <row r="29" spans="2:5">
      <c r="B29" t="s">
        <v>8</v>
      </c>
      <c r="C29" s="19">
        <f>SUM(C4:C28)</f>
        <v>2742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2024-01-25T23:04:44Z</dcterms:modified>
</cp:coreProperties>
</file>