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3687424"/>
        <axId val="73689344"/>
      </lineChart>
      <dateAx>
        <axId val="736874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689344"/>
        <crosses val="autoZero"/>
        <lblOffset val="100"/>
      </dateAx>
      <valAx>
        <axId val="736893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68742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2308.29728142591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0.00653929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0.2293670270334668</v>
      </c>
      <c r="M3" t="inlineStr">
        <is>
          <t>Objectif :</t>
        </is>
      </c>
      <c r="N3" s="58">
        <f>(INDEX(N5:N23,MATCH(MAX(O6),O5:O23,0))/0.9)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0.56380538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1.684630309904735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0.5785765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11.21481186481686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0.02628713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44.19140254547497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0.01589909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0.003821570010495133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269.034291467738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0.00228918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0.09276837734177543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0.27639792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8.037128416047493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0.07260363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</f>
        <v/>
      </c>
      <c r="S6" s="55">
        <f>(T6/R6)</f>
        <v/>
      </c>
      <c r="T6" s="55">
        <f>D5+B11*5.54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2*($B$14-$B$11)/5-N6</f>
        <v/>
      </c>
      <c r="O7" s="55">
        <f>($S$6*[1]Params!K9)</f>
        <v/>
      </c>
      <c r="P7" s="55">
        <f>(O7*N7)</f>
        <v/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($B$14-$B$11)/5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60.51847313225334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>
        <v>0.00294411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t="n">
        <v>-0.02475</v>
      </c>
      <c r="C7" s="55">
        <f>D7/B7</f>
        <v/>
      </c>
      <c r="D7" s="55">
        <f>-1.42154421</f>
        <v/>
      </c>
      <c r="N7" s="58">
        <f>($B$13-$B$7)/5</f>
        <v/>
      </c>
      <c r="O7" s="55">
        <f>($C$5*[1]Params!K9)</f>
        <v/>
      </c>
      <c r="P7" s="55">
        <f>(O7*N7)</f>
        <v/>
      </c>
    </row>
    <row r="8">
      <c r="N8" s="58">
        <f>($B$13-$B$7)/5</f>
        <v/>
      </c>
      <c r="O8" s="55">
        <f>($C$5*[1]Params!K10)</f>
        <v/>
      </c>
      <c r="P8" s="55">
        <f>(O8*N8)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0.1715082378742491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43610.53912560276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0.0003501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N8" sqref="N8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9.564591473439158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0.0022666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0.8419446540282766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2.292052609322647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0.01754992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15.24089149307437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0.00235098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71.35345155883779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0.00114677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0.9600345143322365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0.05597125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0.0001574538711256529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4860.18126392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6" sqref="N6:N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0.8522582058479858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0.31899229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78"/>
    <col width="9.140625" customWidth="1" style="14" min="79" max="16384"/>
  </cols>
  <sheetData>
    <row r="1"/>
    <row r="2"/>
    <row r="3">
      <c r="I3" t="inlineStr">
        <is>
          <t>Actual Price :</t>
        </is>
      </c>
      <c r="J3" s="77" t="n">
        <v>0.03042833100133581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0.04574992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0.8664695593020214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0.33260147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6"/>
  <sheetViews>
    <sheetView workbookViewId="0">
      <selection activeCell="L21" sqref="L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3.430416051322557</v>
      </c>
      <c r="M3" t="inlineStr">
        <is>
          <t>Objectif :</t>
        </is>
      </c>
      <c r="N3" s="58">
        <f>(INDEX(N5:N29,MATCH(MAX(O6:O7,O14:O15),O5:O29,0))/0.9)</f>
        <v/>
      </c>
      <c r="O3" s="56">
        <f>(MAX(O6:O7,O14:O15)*0.85)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(B23*J3)</f>
        <v/>
      </c>
      <c r="K4" s="4">
        <f>(J4/D23-1)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</f>
        <v/>
      </c>
      <c r="S6" s="55">
        <f>(T6/R6)</f>
        <v/>
      </c>
      <c r="T6" s="55">
        <f>D6+B19*1.74+B21*1.7718</f>
        <v/>
      </c>
      <c r="U6" s="55">
        <f>(E6)</f>
        <v/>
      </c>
    </row>
    <row r="7">
      <c r="B7" s="2" t="n">
        <v>0.10045022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($C$5*[1]Params!K10)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3*(($B$6+$R$8+$R$7)/5)-N15-N14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C22" s="55" t="n"/>
      <c r="D22" s="55" t="n"/>
      <c r="F22" t="inlineStr">
        <is>
          <t>Moy</t>
        </is>
      </c>
      <c r="G22" s="55">
        <f>(D23/B23)</f>
        <v/>
      </c>
      <c r="S22" s="55" t="n"/>
      <c r="T22" s="55" t="n"/>
    </row>
    <row r="23">
      <c r="B23" s="1">
        <f>(SUM(B5:B22))</f>
        <v/>
      </c>
      <c r="C23" s="55" t="n"/>
      <c r="D23" s="55">
        <f>(SUM(D5:D22))</f>
        <v/>
      </c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R26" s="1">
        <f>(SUM(R5:R25))</f>
        <v/>
      </c>
      <c r="S26" s="55" t="n"/>
      <c r="T26" s="55">
        <f>(SUM(T5:T25))</f>
        <v/>
      </c>
    </row>
  </sheetData>
  <conditionalFormatting sqref="C5:C6 C12:C14 C16:C17 O8:O9 O16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7" sqref="O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99"/>
    <col width="9.140625" customWidth="1" style="14" min="10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0.3388270596434788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0.07486843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1.053672133160411e-05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258.24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0.004883276614142206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46" sqref="B46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93.55916759233594</v>
      </c>
      <c r="M3" t="inlineStr">
        <is>
          <t>Objectif :</t>
        </is>
      </c>
      <c r="N3" s="58">
        <f>(INDEX(N5:N26,MATCH(MAX(O6:O9,O23:O25,O14:O16),O5:O26,0))/0.9)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(B17+B21+B37-N16)</f>
        <v/>
      </c>
      <c r="S13" s="55">
        <f>(T13/R13)</f>
        <v/>
      </c>
      <c r="T13" s="55">
        <f>(D17+11.97*B21+B37*19.42078-N16*19.42078)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(B17+R21+R14)/5</f>
        <v/>
      </c>
      <c r="O17" s="55">
        <f>($S$13*[1]Params!K11)</f>
        <v/>
      </c>
      <c r="P17" s="55">
        <f>(O17*N17)</f>
        <v/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0.06261592000000001</v>
      </c>
      <c r="C18" s="60" t="n">
        <v>0</v>
      </c>
      <c r="D18" s="61" t="n">
        <v>0</v>
      </c>
      <c r="E18" s="56">
        <f>B18*J3</f>
        <v/>
      </c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($B$19+$R$19)/5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58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58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58" t="n"/>
      <c r="S44" s="55" t="n"/>
      <c r="T44" s="55" t="n"/>
    </row>
    <row r="45"/>
    <row r="46"/>
    <row r="47">
      <c r="N47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R23" sqref="R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0.1043331662865431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0.24678498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6.322204685409042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0.00258765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7" sqref="R7:T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0.6191762097053046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0.79908233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62"/>
    <col width="9.140625" customWidth="1" style="14" min="63" max="16384"/>
  </cols>
  <sheetData>
    <row r="1"/>
    <row r="2"/>
    <row r="3">
      <c r="I3" t="inlineStr">
        <is>
          <t>Actual Price :</t>
        </is>
      </c>
      <c r="J3" s="77" t="n">
        <v>12.11181663350293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0.47808323</v>
      </c>
      <c r="C5" s="55">
        <f>(D5/B5)</f>
        <v/>
      </c>
      <c r="D5" s="55" t="n">
        <v>5.9986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2.905e-05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62"/>
    <col width="9.140625" customWidth="1" style="14" min="63" max="16384"/>
  </cols>
  <sheetData>
    <row r="1"/>
    <row r="2"/>
    <row r="3">
      <c r="I3" t="inlineStr">
        <is>
          <t>Actual Price :</t>
        </is>
      </c>
      <c r="J3" s="77" t="n">
        <v>3.079501151943803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1.35095111</v>
      </c>
      <c r="C5" s="55">
        <f>(D5/B5)</f>
        <v/>
      </c>
      <c r="D5" s="55" t="n">
        <v>3.9982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6.27e-06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0.5351863487403922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36" sqref="L3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0.006368464277448682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33.5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8.4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6.81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(-300/3)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69"/>
    <col width="9.140625" customWidth="1" style="14" min="7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13.2709014895757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7.07e-06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0.6139397458457638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0.72423371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2023-12-22T12:34:43Z</dcterms:modified>
  <cp:lastModifiedBy>Tiko</cp:lastModifiedBy>
</cp:coreProperties>
</file>