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3040256"/>
        <axId val="73042176"/>
      </lineChart>
      <dateAx>
        <axId val="730402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042176"/>
        <crosses val="autoZero"/>
        <lblOffset val="100"/>
      </dateAx>
      <valAx>
        <axId val="730421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040256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3251.662312872801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0.00743916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0.12760939</v>
      </c>
      <c r="C35" s="60">
        <f>(D35/B35)</f>
        <v/>
      </c>
      <c r="D35" s="61" t="n">
        <v>224.04</v>
      </c>
      <c r="E35" t="inlineStr">
        <is>
          <t>DCA1</t>
        </is>
      </c>
    </row>
    <row r="36">
      <c r="B36" s="23" t="n">
        <v>0.02558461</v>
      </c>
      <c r="C36" s="60">
        <f>(D36/B36)</f>
        <v/>
      </c>
      <c r="D36" s="61" t="n">
        <v>45.5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0.05803369</v>
      </c>
      <c r="C40" s="60">
        <f>(D40/B40)</f>
        <v/>
      </c>
      <c r="D40" s="61" t="n">
        <v>110.25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0.005005141747245733</v>
      </c>
      <c r="M3" t="inlineStr">
        <is>
          <t>Objectif :</t>
        </is>
      </c>
      <c r="N3" s="23">
        <f>(INDEX(N5:N18,MATCH(MAX(O6),O5:O18,0))/0.85)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-B13</f>
        <v/>
      </c>
      <c r="O7" s="83">
        <f>($C$5*[1]Params!K9)</f>
        <v/>
      </c>
      <c r="P7" s="59">
        <f>-D13</f>
        <v/>
      </c>
      <c r="Q7" t="inlineStr">
        <is>
          <t>Done</t>
        </is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($B$15/3)</f>
        <v/>
      </c>
      <c r="O8" s="83">
        <f>($C$5*[1]Params!K10)</f>
        <v/>
      </c>
      <c r="P8" s="59">
        <f>(O8*N8)</f>
        <v/>
      </c>
      <c r="R8" s="18">
        <f>B13</f>
        <v/>
      </c>
      <c r="S8" s="83">
        <f>T8/R8</f>
        <v/>
      </c>
      <c r="T8" s="60">
        <f>D13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($B$15/3)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>
      <c r="B13" s="18" t="n">
        <v>-188.84892086</v>
      </c>
      <c r="C13" s="83">
        <f>(D13/B13)</f>
        <v/>
      </c>
      <c r="D13" s="59" t="n">
        <v>-1.027149</v>
      </c>
    </row>
    <row r="14">
      <c r="F14" t="inlineStr">
        <is>
          <t>Moy</t>
        </is>
      </c>
      <c r="G14" s="83">
        <f>(D15/B15)</f>
        <v/>
      </c>
    </row>
    <row r="15">
      <c r="B15">
        <f>(SUM(B5:B14))</f>
        <v/>
      </c>
      <c r="D15" s="60">
        <f>(SUM(D5:D14))</f>
        <v/>
      </c>
    </row>
    <row r="17">
      <c r="R17">
        <f>(SUM(R5:R16))</f>
        <v/>
      </c>
      <c r="T17" s="60">
        <f>(SUM(T5:T16))</f>
        <v/>
      </c>
    </row>
    <row r="21">
      <c r="K21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1.927359552142369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16.92480436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0.60161454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11.00313969777944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0.02972171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39.13786434477357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2.68572729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0.01679876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394.3664792467472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0.00280189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0.58610749</v>
      </c>
      <c r="C11" s="59">
        <f>(D11/B11)</f>
        <v/>
      </c>
      <c r="D11" s="59" t="n">
        <v>167.37</v>
      </c>
      <c r="E11" t="inlineStr">
        <is>
          <t>DCA1</t>
        </is>
      </c>
      <c r="P11" s="59">
        <f>(SUM(P6:P9))</f>
        <v/>
      </c>
    </row>
    <row r="12">
      <c r="B12" s="85" t="n">
        <v>0.15767907</v>
      </c>
      <c r="C12" s="59">
        <f>(D12/B12)</f>
        <v/>
      </c>
      <c r="D12" s="59" t="n">
        <v>45.5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0.09609796002792638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0.29384515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8.188439401614838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7.8927102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0.08086761000000001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59.71505759982041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0.00300503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0.2806931984188441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12.9267595558613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0.00237129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56942.69182987504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0.0003568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0.00763535</v>
      </c>
      <c r="C23" s="59">
        <f>(D23/B23)</f>
        <v/>
      </c>
      <c r="D23" s="59" t="n">
        <v>200.25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0.00167603</v>
      </c>
      <c r="C24" s="59">
        <f>(D24/B24)</f>
        <v/>
      </c>
      <c r="D24" s="59" t="n">
        <v>45.5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0.00216204</v>
      </c>
      <c r="C34" s="59">
        <f>(D34/B34)</f>
        <v/>
      </c>
      <c r="D34" s="59" t="n">
        <v>65.75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0.8241910284089522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3.482907608947401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0.02059408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19.0276916958936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0.00250245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74.3976995293861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0.00136396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0.6977767959038227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0.0586549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0.0001294662439217093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5062.10771632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1.032579806276882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0.33041966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49.97691978</v>
      </c>
      <c r="C7" s="59">
        <f>(D7/B7)</f>
        <v/>
      </c>
      <c r="D7" s="59" t="n">
        <v>45.5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9"/>
    <col width="9.140625" customWidth="1" style="25" min="380" max="16384"/>
  </cols>
  <sheetData>
    <row r="1"/>
    <row r="2"/>
    <row r="3">
      <c r="I3" t="inlineStr">
        <is>
          <t>Actual Price :</t>
        </is>
      </c>
      <c r="J3" s="80" t="n">
        <v>0.03224679125797891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0.06923045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1.317252438882841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0.35213973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3.983409312213548</v>
      </c>
      <c r="M3" t="inlineStr">
        <is>
          <t>Objectif :</t>
        </is>
      </c>
      <c r="N3" s="23">
        <f>(INDEX(N5:N34,MATCH(MAX(O6:O8,O14:O15),O5:O34,0))/0.85)</f>
        <v/>
      </c>
      <c r="O3" s="60">
        <f>(MAX(O6:O8,O14:O15)*0.75)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(B28*J3)</f>
        <v/>
      </c>
      <c r="K4" s="4">
        <f>(J4/D28-1)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24.31672584</v>
      </c>
      <c r="C6" s="59">
        <f>(D6/B6)</f>
        <v/>
      </c>
      <c r="D6" s="59" t="n">
        <v>45.5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0.10346113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-B26</f>
        <v/>
      </c>
      <c r="O8" s="59">
        <f>P8/N8</f>
        <v/>
      </c>
      <c r="P8" s="59">
        <f>-D26</f>
        <v/>
      </c>
      <c r="Q8" t="inlineStr">
        <is>
          <t>Done</t>
        </is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  <c r="U12" t="inlineStr">
        <is>
          <t>Learn 2/5</t>
        </is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>
        <f>-N8</f>
        <v/>
      </c>
      <c r="S14" s="59">
        <f>T14/R14</f>
        <v/>
      </c>
      <c r="T14" s="59">
        <f>-P8</f>
        <v/>
      </c>
      <c r="U14" t="inlineStr">
        <is>
          <t>Learn 3/5</t>
        </is>
      </c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B26" s="1" t="n">
        <v>-0.383597883597883</v>
      </c>
      <c r="C26" s="59">
        <f>D26/B26</f>
        <v/>
      </c>
      <c r="D26" s="59" t="n">
        <v>-1.419872</v>
      </c>
      <c r="O26" s="59" t="n"/>
      <c r="P26" s="59" t="n"/>
      <c r="S26" s="59" t="n"/>
      <c r="T26" s="59" t="n"/>
    </row>
    <row r="27">
      <c r="C27" s="59" t="n"/>
      <c r="D27" s="59" t="n"/>
      <c r="F27" t="inlineStr">
        <is>
          <t>Moy</t>
        </is>
      </c>
      <c r="G27" s="59">
        <f>(D28/B28)</f>
        <v/>
      </c>
      <c r="S27" s="59" t="n"/>
      <c r="T27" s="59" t="n"/>
    </row>
    <row r="28">
      <c r="B28" s="1">
        <f>(SUM(B5:B27))</f>
        <v/>
      </c>
      <c r="C28" s="59" t="n"/>
      <c r="D28" s="59">
        <f>(SUM(D5:D27))</f>
        <v/>
      </c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R31" s="1">
        <f>(SUM(R5:R30))</f>
        <v/>
      </c>
      <c r="S31" s="59" t="n"/>
      <c r="T31" s="59">
        <f>(SUM(T5:T30))</f>
        <v/>
      </c>
    </row>
    <row r="32"/>
    <row r="33"/>
    <row r="34"/>
    <row r="35">
      <c r="K35" s="60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00"/>
    <col width="9.140625" customWidth="1" style="25" min="40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0.8858843278097813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0.07653717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1.048433721688322e-05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281.56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0.006670985508619214</v>
      </c>
      <c r="M3" t="inlineStr">
        <is>
          <t>Objectif :</t>
        </is>
      </c>
      <c r="N3" s="23">
        <f>(INDEX(N5:N26,MATCH(MAX(O6),O5:O26,0))/0.85)</f>
        <v/>
      </c>
      <c r="O3" s="89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9">
        <f>(C5)</f>
        <v/>
      </c>
      <c r="T5" s="59">
        <f>(R5*S5)</f>
        <v/>
      </c>
    </row>
    <row r="6">
      <c r="B6" t="n">
        <v>-112.14534036</v>
      </c>
      <c r="C6" s="59">
        <f>D6/B6</f>
        <v/>
      </c>
      <c r="D6" s="59">
        <f>-0.973296</f>
        <v/>
      </c>
      <c r="M6" t="inlineStr">
        <is>
          <t>Objectif</t>
        </is>
      </c>
      <c r="N6" s="18">
        <f>($B$5/5)</f>
        <v/>
      </c>
      <c r="O6" s="87">
        <f>($C$5*[1]Params!K8)</f>
        <v/>
      </c>
      <c r="P6" s="59">
        <f>(O6*N6)</f>
        <v/>
      </c>
      <c r="Q6" t="inlineStr">
        <is>
          <t>Done</t>
        </is>
      </c>
      <c r="R6">
        <f>B7</f>
        <v/>
      </c>
      <c r="S6" s="59" t="n">
        <v>0</v>
      </c>
      <c r="T6" s="59">
        <f>D6</f>
        <v/>
      </c>
    </row>
    <row r="7">
      <c r="C7" s="59" t="n"/>
      <c r="D7" s="59" t="n"/>
      <c r="N7" s="70">
        <f>$B$10/4</f>
        <v/>
      </c>
      <c r="O7" s="87">
        <f>($C$5*[1]Params!K9)</f>
        <v/>
      </c>
      <c r="P7" s="59">
        <f>(O7*N7)</f>
        <v/>
      </c>
      <c r="R7" s="23" t="n"/>
      <c r="S7" s="59" t="n"/>
      <c r="T7" s="59" t="n"/>
    </row>
    <row r="8">
      <c r="C8" s="59" t="n"/>
      <c r="D8" s="59" t="n"/>
      <c r="N8" s="70">
        <f>$B$10/4</f>
        <v/>
      </c>
      <c r="O8" s="87">
        <f>($C$5*[1]Params!K10)</f>
        <v/>
      </c>
      <c r="P8" s="59">
        <f>(O8*N8)</f>
        <v/>
      </c>
      <c r="R8" s="23" t="n"/>
      <c r="S8" s="59" t="n"/>
      <c r="T8" s="59" t="n"/>
    </row>
    <row r="9">
      <c r="C9" s="59" t="n"/>
      <c r="D9" s="59" t="n"/>
      <c r="F9" t="inlineStr">
        <is>
          <t>Moy</t>
        </is>
      </c>
      <c r="G9" s="59">
        <f>(D10/B10)</f>
        <v/>
      </c>
      <c r="N9" s="70">
        <f>$B$10/4</f>
        <v/>
      </c>
      <c r="O9" s="87">
        <f>($C$5*[1]Params!K11)</f>
        <v/>
      </c>
      <c r="P9" s="59">
        <f>(O9*N9)</f>
        <v/>
      </c>
      <c r="R9" s="23" t="n"/>
      <c r="S9" s="59" t="n"/>
      <c r="T9" s="59" t="n"/>
    </row>
    <row r="10">
      <c r="B10">
        <f>(SUM(B5:B9))</f>
        <v/>
      </c>
      <c r="C10" s="59" t="n"/>
      <c r="D10" s="59">
        <f>(SUM(D5:D9))</f>
        <v/>
      </c>
      <c r="O10" s="59" t="n"/>
      <c r="P10" s="59" t="n"/>
      <c r="S10" s="59" t="n"/>
      <c r="T10" s="59" t="n"/>
    </row>
    <row r="11">
      <c r="O11" s="59" t="n"/>
      <c r="P11" s="59">
        <f>(SUM(P6:P9))</f>
        <v/>
      </c>
      <c r="S11" s="59" t="n"/>
      <c r="T11" s="59" t="n"/>
    </row>
    <row r="12">
      <c r="R12" s="23" t="n"/>
      <c r="S12" s="59" t="n"/>
      <c r="T12" s="59" t="n"/>
    </row>
    <row r="13">
      <c r="R13">
        <f>(SUM(R5:R12))</f>
        <v/>
      </c>
      <c r="S13" s="59" t="n"/>
      <c r="T13" s="59">
        <f>(SUM(T5:T12))</f>
        <v/>
      </c>
    </row>
    <row r="14"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  <c r="V16" s="60" t="n"/>
    </row>
    <row r="17">
      <c r="R17" s="23" t="n"/>
      <c r="S17" s="59" t="n"/>
      <c r="T17" s="59" t="n"/>
      <c r="V17" s="60" t="n"/>
    </row>
    <row r="18">
      <c r="R18" s="23" t="n"/>
      <c r="S18" s="60" t="n"/>
      <c r="T18" s="60" t="n"/>
      <c r="V18" s="60" t="n"/>
    </row>
    <row r="19">
      <c r="R19" s="23" t="n"/>
      <c r="S19" s="60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60" t="n"/>
      <c r="T23" s="60" t="n"/>
    </row>
    <row r="24">
      <c r="R24" s="23" t="n"/>
      <c r="S24" s="59" t="n"/>
      <c r="T24" s="59" t="n"/>
    </row>
    <row r="29">
      <c r="R29" s="23" t="n"/>
      <c r="S29" s="59" t="n"/>
      <c r="T29" s="59" t="n"/>
    </row>
    <row r="30">
      <c r="R30" s="23" t="n"/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S33" s="59" t="n"/>
      <c r="T33" s="59" t="n"/>
      <c r="U33" s="60" t="n"/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  <row r="38">
      <c r="S38" s="59" t="n"/>
      <c r="T38" s="59" t="n"/>
    </row>
    <row r="39">
      <c r="S39" s="59" t="n"/>
      <c r="T39" s="59" t="n"/>
    </row>
    <row r="40">
      <c r="S40" s="59" t="n"/>
      <c r="T40" s="59" t="n"/>
    </row>
    <row r="41">
      <c r="S41" s="59" t="n"/>
      <c r="T41" s="59" t="n"/>
    </row>
    <row r="42">
      <c r="S42" s="59" t="n"/>
      <c r="T42" s="59" t="n"/>
    </row>
    <row r="43">
      <c r="S43" s="59" t="n"/>
      <c r="T43" s="59" t="n"/>
    </row>
    <row r="44">
      <c r="S44" s="59" t="n"/>
      <c r="T44" s="59" t="n"/>
    </row>
    <row r="45">
      <c r="S45" s="59" t="n"/>
      <c r="T45" s="59" t="n"/>
    </row>
    <row r="46">
      <c r="S46" s="59" t="n"/>
      <c r="T46" s="59" t="n"/>
    </row>
    <row r="47">
      <c r="S47" s="59" t="n"/>
      <c r="T47" s="59" t="n"/>
    </row>
    <row r="48"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</row>
    <row r="49">
      <c r="S49" s="59" t="n"/>
      <c r="T49" s="59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R1" sqref="R1:V104857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108.9129265683061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6.12636914</v>
      </c>
      <c r="C16" s="59">
        <f>(D16/B16)</f>
        <v/>
      </c>
      <c r="D16" s="59" t="n">
        <v>130.74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0.06504803000000001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1.92821053</v>
      </c>
      <c r="C18" s="59">
        <f>(D18/B18)</f>
        <v/>
      </c>
      <c r="D18" s="59" t="n">
        <v>45.5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0.1417615808747097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0.26852749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10.67872955929729</v>
      </c>
      <c r="M3" t="inlineStr">
        <is>
          <t>Objectif :</t>
        </is>
      </c>
      <c r="N3" s="1">
        <f>(INDEX(N5:N16,MATCH(MAX(O6:O7),O5:O16,0))/0.85)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(B12*J3)</f>
        <v/>
      </c>
      <c r="K4" s="4">
        <f>(J4/D12-1)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59">
        <f>(T5/R5)</f>
        <v/>
      </c>
      <c r="T5" s="59">
        <f>D5+5.6807*B9+5.769746*B10</f>
        <v/>
      </c>
    </row>
    <row r="6">
      <c r="B6" s="2" t="n">
        <v>0.00277739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-B10</f>
        <v/>
      </c>
      <c r="O7" s="80">
        <f>P7/N7</f>
        <v/>
      </c>
      <c r="P7" s="59">
        <f>-D10</f>
        <v/>
      </c>
      <c r="Q7" t="inlineStr">
        <is>
          <t>Done</t>
        </is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$B$12/4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$B$12/4</f>
        <v/>
      </c>
      <c r="O9" s="80">
        <f>($C$5*[1]Params!K11)</f>
        <v/>
      </c>
      <c r="P9" s="59">
        <f>(O9*N9)</f>
        <v/>
      </c>
      <c r="R9" s="1">
        <f>B10-B10</f>
        <v/>
      </c>
      <c r="S9" s="59" t="n">
        <v>0</v>
      </c>
      <c r="T9" s="60">
        <f>-P7+N7*5.763746</f>
        <v/>
      </c>
    </row>
    <row r="10">
      <c r="B10" s="1">
        <f>-0.57</f>
        <v/>
      </c>
      <c r="C10" s="59">
        <f>D10/B10</f>
        <v/>
      </c>
      <c r="D10" s="59">
        <f>-(6.34809*0.999)</f>
        <v/>
      </c>
      <c r="E10" s="59" t="n"/>
      <c r="G10" s="59" t="n"/>
      <c r="H10" s="59" t="n"/>
      <c r="J10" s="59" t="n"/>
      <c r="N10" s="1" t="n"/>
      <c r="O10" s="80" t="n"/>
      <c r="P10" s="59" t="n"/>
      <c r="R10" s="18" t="n"/>
      <c r="S10" s="60" t="n"/>
      <c r="T10" s="60" t="n"/>
    </row>
    <row r="11">
      <c r="C11" s="59" t="n"/>
      <c r="D11" s="59" t="n"/>
      <c r="E11" s="59" t="n"/>
      <c r="F11" t="inlineStr">
        <is>
          <t>Moy</t>
        </is>
      </c>
      <c r="G11" s="59">
        <f>(D12/B12)</f>
        <v/>
      </c>
      <c r="H11" s="59" t="n"/>
      <c r="J11" s="59" t="n"/>
      <c r="O11" s="59" t="n"/>
      <c r="P11" s="59">
        <f>(SUM(P6:P9))</f>
        <v/>
      </c>
    </row>
    <row r="12">
      <c r="B12" s="1">
        <f>(SUM(B5:B11))</f>
        <v/>
      </c>
      <c r="C12" s="59" t="n"/>
      <c r="D12" s="59">
        <f>(SUM(D5:D11))</f>
        <v/>
      </c>
      <c r="E12" s="59" t="n"/>
      <c r="G12" s="59" t="n"/>
      <c r="H12" s="59" t="n"/>
      <c r="J12" s="59" t="n"/>
    </row>
    <row r="13"/>
    <row r="14">
      <c r="O14" s="59" t="n"/>
      <c r="P14" s="59" t="n"/>
    </row>
    <row r="15">
      <c r="O15" s="59" t="n"/>
      <c r="P15" s="59" t="n"/>
    </row>
    <row r="16"/>
    <row r="17"/>
    <row r="18"/>
    <row r="19"/>
    <row r="20">
      <c r="R20">
        <f>(SUM(R5:R19))</f>
        <v/>
      </c>
      <c r="T20" s="59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0.5598481039681708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0.87575993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3"/>
    <col width="9.140625" customWidth="1" style="25" min="36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17.07642938535973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0.00466119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3"/>
    <col width="9.140625" customWidth="1" style="25" min="364" max="16384"/>
  </cols>
  <sheetData>
    <row r="1"/>
    <row r="2"/>
    <row r="3">
      <c r="I3" t="inlineStr">
        <is>
          <t>Actual Price :</t>
        </is>
      </c>
      <c r="J3" s="80" t="n">
        <v>3.429790152976992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0.00097521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0.4473676427992405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0.005516887140995137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16.5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13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(-260/3)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0"/>
    <col width="9.140625" customWidth="1" style="25" min="37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11.44469161306299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2.713e-05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0.6224785157432694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0.79109809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124.78280168</v>
      </c>
      <c r="C7" s="59">
        <f>(D7/B7)</f>
        <v/>
      </c>
      <c r="D7" s="59" t="n">
        <v>45.5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0.2044076454576686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0.58709804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2024-02-27T14:57:37Z</dcterms:modified>
  <cp:lastModifiedBy>Tiko</cp:lastModifiedBy>
</cp:coreProperties>
</file>