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55" l="1"/>
  <c r="C42"/>
  <c r="C39"/>
  <c r="C52"/>
  <c r="C33"/>
  <c r="C46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36" l="1"/>
  <c r="C22"/>
  <c r="C7" l="1"/>
  <c r="D18" l="1"/>
  <c r="D35"/>
  <c r="D25"/>
  <c r="N9"/>
  <c r="D34"/>
  <c r="D12"/>
  <c r="D13"/>
  <c r="D39"/>
  <c r="D41"/>
  <c r="D24"/>
  <c r="D30"/>
  <c r="D33"/>
  <c r="D28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M10" l="1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<sst xmlns="http://schemas.openxmlformats.org/spreadsheetml/2006/main" count="110" uniqueCount="68">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</sst>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1211.9115169871143</c:v>
                </c:pt>
                <c:pt idx="1">
                  <c:v>1204.1791233907552</c:v>
                </c:pt>
                <c:pt idx="2">
                  <c:v>377.61</c:v>
                </c:pt>
                <c:pt idx="3">
                  <c:v>337.13127232936358</c:v>
                </c:pt>
                <c:pt idx="4">
                  <c:v>214.2238706061332</c:v>
                </c:pt>
                <c:pt idx="5">
                  <c:v>877.64343971813128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1211.9115169871143</v>
          </cell>
        </row>
      </sheetData>
      <sheetData sheetId="1">
        <row r="4">
          <cell r="J4">
            <v>1204.1791233907552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1.9055910574910815</v>
          </cell>
        </row>
      </sheetData>
      <sheetData sheetId="4">
        <row r="47">
          <cell r="M47">
            <v>146.44</v>
          </cell>
          <cell r="O47">
            <v>1.0524354538410279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2.3560043108925268</v>
          </cell>
        </row>
      </sheetData>
      <sheetData sheetId="8">
        <row r="4">
          <cell r="J4">
            <v>35.537305235405654</v>
          </cell>
        </row>
      </sheetData>
      <sheetData sheetId="9">
        <row r="4">
          <cell r="J4">
            <v>10.179665977706193</v>
          </cell>
        </row>
      </sheetData>
      <sheetData sheetId="10">
        <row r="4">
          <cell r="J4">
            <v>19.20314639982179</v>
          </cell>
        </row>
      </sheetData>
      <sheetData sheetId="11">
        <row r="4">
          <cell r="J4">
            <v>11.020333338922301</v>
          </cell>
        </row>
      </sheetData>
      <sheetData sheetId="12">
        <row r="4">
          <cell r="J4">
            <v>41.614552300987704</v>
          </cell>
        </row>
      </sheetData>
      <sheetData sheetId="13">
        <row r="4">
          <cell r="J4">
            <v>3.2642284151574432</v>
          </cell>
        </row>
      </sheetData>
      <sheetData sheetId="14">
        <row r="4">
          <cell r="J4">
            <v>214.2238706061332</v>
          </cell>
        </row>
      </sheetData>
      <sheetData sheetId="15">
        <row r="4">
          <cell r="J4">
            <v>4.694716169449813</v>
          </cell>
        </row>
      </sheetData>
      <sheetData sheetId="16">
        <row r="4">
          <cell r="J4">
            <v>39.143207091960072</v>
          </cell>
        </row>
      </sheetData>
      <sheetData sheetId="17">
        <row r="4">
          <cell r="J4">
            <v>4.9151930481733679</v>
          </cell>
        </row>
      </sheetData>
      <sheetData sheetId="18">
        <row r="4">
          <cell r="J4">
            <v>3.8359046493728384</v>
          </cell>
        </row>
      </sheetData>
      <sheetData sheetId="19">
        <row r="4">
          <cell r="J4">
            <v>10.392331456074006</v>
          </cell>
        </row>
      </sheetData>
      <sheetData sheetId="20">
        <row r="4">
          <cell r="J4">
            <v>1.9909285106828978</v>
          </cell>
        </row>
      </sheetData>
      <sheetData sheetId="21">
        <row r="4">
          <cell r="J4">
            <v>13.605532214049029</v>
          </cell>
        </row>
      </sheetData>
      <sheetData sheetId="22">
        <row r="4">
          <cell r="J4">
            <v>8.6808338300602621</v>
          </cell>
        </row>
      </sheetData>
      <sheetData sheetId="23">
        <row r="4">
          <cell r="J4">
            <v>10.561233349248649</v>
          </cell>
        </row>
      </sheetData>
      <sheetData sheetId="24">
        <row r="4">
          <cell r="J4">
            <v>4.1929887825153749</v>
          </cell>
        </row>
      </sheetData>
      <sheetData sheetId="25">
        <row r="4">
          <cell r="J4">
            <v>36.196450059385903</v>
          </cell>
        </row>
      </sheetData>
      <sheetData sheetId="26">
        <row r="4">
          <cell r="J4">
            <v>42.410844342399571</v>
          </cell>
        </row>
      </sheetData>
      <sheetData sheetId="27">
        <row r="4">
          <cell r="J4">
            <v>1.4197062129847273</v>
          </cell>
        </row>
      </sheetData>
      <sheetData sheetId="28">
        <row r="4">
          <cell r="J4">
            <v>34.388881001724023</v>
          </cell>
        </row>
      </sheetData>
      <sheetData sheetId="29">
        <row r="4">
          <cell r="J4">
            <v>42.921629898852949</v>
          </cell>
        </row>
      </sheetData>
      <sheetData sheetId="30">
        <row r="4">
          <cell r="J4">
            <v>2.2897811979326592</v>
          </cell>
        </row>
      </sheetData>
      <sheetData sheetId="31">
        <row r="4">
          <cell r="J4">
            <v>10.258529979781336</v>
          </cell>
        </row>
      </sheetData>
      <sheetData sheetId="32">
        <row r="4">
          <cell r="J4">
            <v>2.2137029990706854</v>
          </cell>
        </row>
      </sheetData>
      <sheetData sheetId="33">
        <row r="4">
          <cell r="J4">
            <v>337.13127232936358</v>
          </cell>
        </row>
      </sheetData>
      <sheetData sheetId="34">
        <row r="4">
          <cell r="J4">
            <v>0.9957466127258594</v>
          </cell>
        </row>
      </sheetData>
      <sheetData sheetId="35">
        <row r="4">
          <cell r="J4">
            <v>13.26435459325724</v>
          </cell>
        </row>
      </sheetData>
      <sheetData sheetId="36">
        <row r="4">
          <cell r="J4">
            <v>15.717376457022816</v>
          </cell>
        </row>
      </sheetData>
      <sheetData sheetId="37">
        <row r="4">
          <cell r="J4">
            <v>18.964185147474591</v>
          </cell>
        </row>
      </sheetData>
      <sheetData sheetId="38">
        <row r="4">
          <cell r="J4">
            <v>16.555992690373294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T28" sqref="T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60</f>
        <v>60</v>
      </c>
      <c r="J2" t="s">
        <v>6</v>
      </c>
      <c r="K2" s="9">
        <f>17.52+37.53</f>
        <v>55.05</v>
      </c>
      <c r="M2" t="s">
        <v>59</v>
      </c>
      <c r="N2" s="9">
        <f>377.61</f>
        <v>377.61</v>
      </c>
      <c r="P2" t="s">
        <v>8</v>
      </c>
      <c r="Q2" s="10">
        <f>N2+K2+H2</f>
        <v>492.66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0.11666945097887334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4222.6992230314991</v>
      </c>
      <c r="D7" s="20">
        <f>(C7*[1]Feuil1!$K$2-C4)/C4</f>
        <v>0.42743547286726019</v>
      </c>
      <c r="E7" s="31">
        <f>C7-C7/(1+D7)</f>
        <v>1264.4574647897412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1211.9115169871143</v>
      </c>
    </row>
    <row r="9" spans="2:20">
      <c r="M9" s="17" t="str">
        <f>IF(C13&gt;C7*Params!F8,B13,"Others")</f>
        <v>BTC</v>
      </c>
      <c r="N9" s="18">
        <f>IF(C13&gt;C7*0.1,C13,C7)</f>
        <v>1204.1791233907552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377.61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337.13127232936358</v>
      </c>
    </row>
    <row r="12" spans="2:20">
      <c r="B12" s="7" t="s">
        <v>19</v>
      </c>
      <c r="C12" s="1">
        <f>[2]ETH!J4</f>
        <v>1211.9115169871143</v>
      </c>
      <c r="D12" s="20">
        <f>C12/$C$7</f>
        <v>0.28699925165806062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214.2238706061332</v>
      </c>
    </row>
    <row r="13" spans="2:20">
      <c r="B13" s="7" t="s">
        <v>4</v>
      </c>
      <c r="C13" s="1">
        <f>[2]BTC!J4</f>
        <v>1204.1791233907552</v>
      </c>
      <c r="D13" s="20">
        <f t="shared" ref="D13:D55" si="0">C13/$C$7</f>
        <v>0.28516810215203259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877.64343971813128</v>
      </c>
      <c r="Q13" s="23"/>
    </row>
    <row r="14" spans="2:20">
      <c r="B14" s="7" t="s">
        <v>59</v>
      </c>
      <c r="C14" s="1">
        <f>$N$2</f>
        <v>377.61</v>
      </c>
      <c r="D14" s="20">
        <f t="shared" si="0"/>
        <v>8.9423844810076647E-2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337.13127232936358</v>
      </c>
      <c r="D15" s="20">
        <f t="shared" si="0"/>
        <v>7.9837860695968585E-2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214.2238706061332</v>
      </c>
      <c r="D16" s="20">
        <f t="shared" si="0"/>
        <v>5.0731501177661599E-2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3.467924004657616E-2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1.8550535853012376E-2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1.4812800224756478E-2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1.3036685089893592E-2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42.410844342399571</v>
      </c>
      <c r="D21" s="20">
        <f t="shared" si="0"/>
        <v>1.0043539002513324E-2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41.614552300987704</v>
      </c>
      <c r="D22" s="20">
        <f t="shared" si="0"/>
        <v>9.8549648229769929E-3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39.143207091960072</v>
      </c>
      <c r="D23" s="20">
        <f t="shared" si="0"/>
        <v>9.2697123390803448E-3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34.388881001724023</v>
      </c>
      <c r="D24" s="20">
        <f t="shared" si="0"/>
        <v>8.1438149357547784E-3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35.537305235405654</v>
      </c>
      <c r="D25" s="20">
        <f t="shared" si="0"/>
        <v>8.4157794241128143E-3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42.921629898852949</v>
      </c>
      <c r="D26" s="20">
        <f t="shared" si="0"/>
        <v>1.0164500863511484E-2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19.20314639982179</v>
      </c>
      <c r="D27" s="20">
        <f t="shared" si="0"/>
        <v>4.5475998610281657E-3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18.964185147474591</v>
      </c>
      <c r="D28" s="20">
        <f t="shared" si="0"/>
        <v>4.4910101681028798E-3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15.717376457022816</v>
      </c>
      <c r="D29" s="20">
        <f t="shared" si="0"/>
        <v>3.7221160274207798E-3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16.555992690373294</v>
      </c>
      <c r="D30" s="20">
        <f t="shared" si="0"/>
        <v>3.9207132253401781E-3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36.196450059385903</v>
      </c>
      <c r="D31" s="20">
        <f t="shared" si="0"/>
        <v>8.5718750371711946E-3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13.605532214049029</v>
      </c>
      <c r="D32" s="20">
        <f t="shared" si="0"/>
        <v>3.2219988910982731E-3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10.392331456074006</v>
      </c>
      <c r="D33" s="20">
        <f t="shared" si="0"/>
        <v>2.4610636247526275E-3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11.020333338922301</v>
      </c>
      <c r="D34" s="20">
        <f t="shared" si="0"/>
        <v>2.6097841112658606E-3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10.561233349248649</v>
      </c>
      <c r="D35" s="20">
        <f t="shared" si="0"/>
        <v>2.5010621859225582E-3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13.26435459325724</v>
      </c>
      <c r="D36" s="20">
        <f t="shared" si="0"/>
        <v>3.1412027929696319E-3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1.8542642007968542E-3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10.179665977706193</v>
      </c>
      <c r="D38" s="20">
        <f t="shared" si="0"/>
        <v>2.4107011747803706E-3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8.6808338300602621</v>
      </c>
      <c r="D39" s="20">
        <f t="shared" si="0"/>
        <v>2.0557547131733063E-3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60</v>
      </c>
      <c r="D40" s="20">
        <f t="shared" si="0"/>
        <v>1.4208921078903097E-2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4.9151930481733679</v>
      </c>
      <c r="D41" s="20">
        <f t="shared" si="0"/>
        <v>1.1639931684844756E-3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4.1929887825153749</v>
      </c>
      <c r="D42" s="20">
        <f t="shared" si="0"/>
        <v>9.9296411159144901E-4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4.694716169449813</v>
      </c>
      <c r="D43" s="20">
        <f t="shared" si="0"/>
        <v>1.1117808589927109E-3</v>
      </c>
    </row>
    <row r="44" spans="2:14">
      <c r="B44" s="22" t="s">
        <v>37</v>
      </c>
      <c r="C44" s="9">
        <f>[2]GRT!$J$4</f>
        <v>3.8359046493728384</v>
      </c>
      <c r="D44" s="20">
        <f t="shared" si="0"/>
        <v>9.084011071522687E-4</v>
      </c>
    </row>
    <row r="45" spans="2:14">
      <c r="B45" s="22" t="s">
        <v>56</v>
      </c>
      <c r="C45" s="9">
        <f>[2]SHIB!$J$4</f>
        <v>10.258529979781336</v>
      </c>
      <c r="D45" s="20">
        <f t="shared" si="0"/>
        <v>2.4293773811379068E-3</v>
      </c>
    </row>
    <row r="46" spans="2:14">
      <c r="B46" s="22" t="s">
        <v>36</v>
      </c>
      <c r="C46" s="9">
        <f>[2]AMP!$J$4</f>
        <v>3.2642284151574432</v>
      </c>
      <c r="D46" s="20">
        <f t="shared" si="0"/>
        <v>7.7301939890808409E-4</v>
      </c>
    </row>
    <row r="47" spans="2:14">
      <c r="B47" s="22" t="s">
        <v>62</v>
      </c>
      <c r="C47" s="10">
        <f>[2]SEI!$J$4</f>
        <v>2.2897811979326592</v>
      </c>
      <c r="D47" s="20">
        <f t="shared" si="0"/>
        <v>5.4225533882302243E-4</v>
      </c>
    </row>
    <row r="48" spans="2:14">
      <c r="B48" s="22" t="s">
        <v>40</v>
      </c>
      <c r="C48" s="9">
        <f>[2]SHPING!$J$4</f>
        <v>2.2137029990706854</v>
      </c>
      <c r="D48" s="20">
        <f t="shared" si="0"/>
        <v>5.2423885343210776E-4</v>
      </c>
    </row>
    <row r="49" spans="2:4">
      <c r="B49" s="7" t="s">
        <v>25</v>
      </c>
      <c r="C49" s="1">
        <f>[2]POLIS!J4</f>
        <v>1.9055910574910815</v>
      </c>
      <c r="D49" s="20">
        <f t="shared" si="0"/>
        <v>4.5127321574257119E-4</v>
      </c>
    </row>
    <row r="50" spans="2:4">
      <c r="B50" s="22" t="s">
        <v>64</v>
      </c>
      <c r="C50" s="10">
        <f>[2]ACE!$J$4</f>
        <v>2.3560043108925268</v>
      </c>
      <c r="D50" s="20">
        <f t="shared" si="0"/>
        <v>5.5793798858378991E-4</v>
      </c>
    </row>
    <row r="51" spans="2:4">
      <c r="B51" s="7" t="s">
        <v>28</v>
      </c>
      <c r="C51" s="1">
        <f>[2]ATLAS!O47</f>
        <v>1.0524354538410279</v>
      </c>
      <c r="D51" s="20">
        <f t="shared" si="0"/>
        <v>2.4923287173777881E-4</v>
      </c>
    </row>
    <row r="52" spans="2:4">
      <c r="B52" s="22" t="s">
        <v>50</v>
      </c>
      <c r="C52" s="9">
        <f>[2]KAVA!$J$4</f>
        <v>1.9909285106828978</v>
      </c>
      <c r="D52" s="20">
        <f t="shared" si="0"/>
        <v>4.7148243470052293E-4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4.0182677249313119E-4</v>
      </c>
    </row>
    <row r="54" spans="2:4">
      <c r="B54" s="22" t="s">
        <v>63</v>
      </c>
      <c r="C54" s="10">
        <f>[2]MEME!$J$4</f>
        <v>1.4197062129847273</v>
      </c>
      <c r="D54" s="20">
        <f t="shared" si="0"/>
        <v>3.362082255921397E-4</v>
      </c>
    </row>
    <row r="55" spans="2:4">
      <c r="B55" s="22" t="s">
        <v>43</v>
      </c>
      <c r="C55" s="9">
        <f>[2]TRX!$J$4</f>
        <v>0.9957466127258594</v>
      </c>
      <c r="D55" s="20">
        <f t="shared" si="0"/>
        <v>2.3580808391344705E-4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2024-01-23T23:23:59Z</dcterms:modified>
</cp:coreProperties>
</file>