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7" l="1"/>
  <c r="D22" l="1"/>
  <c r="D38"/>
  <c r="D30"/>
  <c r="M9"/>
  <c r="D46"/>
  <c r="D35"/>
  <c r="D12"/>
  <c r="D41"/>
  <c r="D53"/>
  <c r="D14"/>
  <c r="D33"/>
  <c r="N8"/>
  <c r="D18"/>
  <c r="N9"/>
  <c r="D24"/>
  <c r="D55"/>
  <c r="D34"/>
  <c r="D23"/>
  <c r="D51"/>
  <c r="D31"/>
  <c r="D29"/>
  <c r="D47"/>
  <c r="D48"/>
  <c r="D26"/>
  <c r="D17"/>
  <c r="D7"/>
  <c r="E7" s="1"/>
  <c r="D50"/>
  <c r="D13"/>
  <c r="D27"/>
  <c r="D28"/>
  <c r="D54"/>
  <c r="D32"/>
  <c r="D25"/>
  <c r="D21"/>
  <c r="D39"/>
  <c r="D43"/>
  <c r="D16"/>
  <c r="D45"/>
  <c r="D42"/>
  <c r="D37"/>
  <c r="D15"/>
  <c r="D20"/>
  <c r="D52"/>
  <c r="D19"/>
  <c r="D40"/>
  <c r="D44"/>
  <c r="Q3"/>
  <c r="M8"/>
  <c r="D36"/>
  <c r="D49"/>
  <c r="M10" l="1"/>
  <c r="N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<sst xmlns="http://schemas.openxmlformats.org/spreadsheetml/2006/main" count="107" uniqueCount="67">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</sst>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1347.7790441199652</c:v>
                </c:pt>
                <c:pt idx="1">
                  <c:v>1255.347228810142</c:v>
                </c:pt>
                <c:pt idx="2">
                  <c:v>553.85</c:v>
                </c:pt>
                <c:pt idx="3">
                  <c:v>285.45620604049873</c:v>
                </c:pt>
                <c:pt idx="4">
                  <c:v>229.39276873912658</c:v>
                </c:pt>
                <c:pt idx="5">
                  <c:v>845.07376417633498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1347.7790441199652</v>
          </cell>
        </row>
      </sheetData>
      <sheetData sheetId="1">
        <row r="4">
          <cell r="J4">
            <v>1255.347228810142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2.7185913634807344</v>
          </cell>
        </row>
      </sheetData>
      <sheetData sheetId="4">
        <row r="47">
          <cell r="M47">
            <v>111.75</v>
          </cell>
          <cell r="O47">
            <v>2.1526520351099556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3.4868066431482094</v>
          </cell>
        </row>
      </sheetData>
      <sheetData sheetId="8">
        <row r="4">
          <cell r="J4">
            <v>45.679187531224329</v>
          </cell>
        </row>
      </sheetData>
      <sheetData sheetId="9">
        <row r="4">
          <cell r="J4">
            <v>12.214479624724303</v>
          </cell>
        </row>
      </sheetData>
      <sheetData sheetId="10">
        <row r="4">
          <cell r="J4">
            <v>24.661668981393881</v>
          </cell>
        </row>
      </sheetData>
      <sheetData sheetId="11">
        <row r="4">
          <cell r="J4">
            <v>14.075194477675584</v>
          </cell>
        </row>
      </sheetData>
      <sheetData sheetId="12">
        <row r="4">
          <cell r="J4">
            <v>58.13999256027904</v>
          </cell>
        </row>
      </sheetData>
      <sheetData sheetId="13">
        <row r="4">
          <cell r="J4">
            <v>3.5747526924074666</v>
          </cell>
        </row>
      </sheetData>
      <sheetData sheetId="14">
        <row r="4">
          <cell r="J4">
            <v>229.39276873912658</v>
          </cell>
        </row>
      </sheetData>
      <sheetData sheetId="15">
        <row r="4">
          <cell r="J4">
            <v>5.7004874880691938</v>
          </cell>
        </row>
      </sheetData>
      <sheetData sheetId="16">
        <row r="4">
          <cell r="J4">
            <v>37.935710030415891</v>
          </cell>
        </row>
      </sheetData>
      <sheetData sheetId="17">
        <row r="4">
          <cell r="J4">
            <v>5.3115741195912118</v>
          </cell>
        </row>
      </sheetData>
      <sheetData sheetId="18">
        <row r="4">
          <cell r="J4">
            <v>5.1163683991619759</v>
          </cell>
        </row>
      </sheetData>
      <sheetData sheetId="19">
        <row r="4">
          <cell r="J4">
            <v>14.392262255625221</v>
          </cell>
        </row>
      </sheetData>
      <sheetData sheetId="20">
        <row r="4">
          <cell r="J4">
            <v>2.6636957689923437</v>
          </cell>
        </row>
      </sheetData>
      <sheetData sheetId="21">
        <row r="4">
          <cell r="J4">
            <v>12.947043327000896</v>
          </cell>
        </row>
      </sheetData>
      <sheetData sheetId="22">
        <row r="4">
          <cell r="J4">
            <v>9.556666143522401</v>
          </cell>
        </row>
      </sheetData>
      <sheetData sheetId="23">
        <row r="4">
          <cell r="J4">
            <v>12.528008082961167</v>
          </cell>
        </row>
      </sheetData>
      <sheetData sheetId="24">
        <row r="4">
          <cell r="J4">
            <v>3.6829589377871894</v>
          </cell>
        </row>
      </sheetData>
      <sheetData sheetId="25">
        <row r="4">
          <cell r="J4">
            <v>18.54751136683133</v>
          </cell>
        </row>
      </sheetData>
      <sheetData sheetId="26">
        <row r="4">
          <cell r="J4">
            <v>58.814938990491356</v>
          </cell>
        </row>
      </sheetData>
      <sheetData sheetId="27">
        <row r="4">
          <cell r="J4">
            <v>1.8086137997598672</v>
          </cell>
        </row>
      </sheetData>
      <sheetData sheetId="28">
        <row r="4">
          <cell r="J4">
            <v>45.728302249552698</v>
          </cell>
        </row>
      </sheetData>
      <sheetData sheetId="29">
        <row r="4">
          <cell r="J4">
            <v>39.045871900046102</v>
          </cell>
        </row>
      </sheetData>
      <sheetData sheetId="30">
        <row r="4">
          <cell r="J4">
            <v>2.1167670164682857</v>
          </cell>
        </row>
      </sheetData>
      <sheetData sheetId="31">
        <row r="4">
          <cell r="J4">
            <v>4.6934639241141953</v>
          </cell>
        </row>
      </sheetData>
      <sheetData sheetId="32">
        <row r="4">
          <cell r="J4">
            <v>2.8918108895293488</v>
          </cell>
        </row>
      </sheetData>
      <sheetData sheetId="33">
        <row r="4">
          <cell r="J4">
            <v>285.45620604049873</v>
          </cell>
        </row>
      </sheetData>
      <sheetData sheetId="34">
        <row r="4">
          <cell r="J4">
            <v>0.99650590389756288</v>
          </cell>
        </row>
      </sheetData>
      <sheetData sheetId="35">
        <row r="4">
          <cell r="J4">
            <v>13.443819212668863</v>
          </cell>
        </row>
      </sheetData>
      <sheetData sheetId="36">
        <row r="4">
          <cell r="J4">
            <v>19.579842853183486</v>
          </cell>
        </row>
      </sheetData>
      <sheetData sheetId="37">
        <row r="4">
          <cell r="J4">
            <v>12.65274379637979</v>
          </cell>
        </row>
      </sheetData>
      <sheetData sheetId="38">
        <row r="4">
          <cell r="J4">
            <v>11.64867821084113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3.84+5.53</f>
        <v>9.370000000000001</v>
      </c>
      <c r="J2" t="s">
        <v>6</v>
      </c>
      <c r="K2" s="9">
        <f>13.17+37.53</f>
        <v>50.7</v>
      </c>
      <c r="M2" t="s">
        <v>59</v>
      </c>
      <c r="N2" s="9">
        <f>553.85</f>
        <v>553.85</v>
      </c>
      <c r="P2" t="s">
        <v>8</v>
      </c>
      <c r="Q2" s="10">
        <f>N2+K2+H2</f>
        <v>613.92000000000007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0.13591625546298242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4516.8990118860711</v>
      </c>
      <c r="D7" s="20">
        <f>(C7*[1]Feuil1!$K$2-C4)/C4</f>
        <v>0.58457135729233811</v>
      </c>
      <c r="E7" s="31">
        <f>C7-C7/(1+D7)</f>
        <v>1666.3495613366208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1347.7790441199652</v>
      </c>
    </row>
    <row r="9" spans="2:20">
      <c r="M9" s="17" t="str">
        <f>IF(C13&gt;C7*Params!F8,B13,"Others")</f>
        <v>BTC</v>
      </c>
      <c r="N9" s="18">
        <f>IF(C13&gt;C7*0.1,C13,C7)</f>
        <v>1255.347228810142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553.85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285.45620604049873</v>
      </c>
    </row>
    <row r="12" spans="2:20">
      <c r="B12" s="7" t="s">
        <v>19</v>
      </c>
      <c r="C12" s="1">
        <f>[2]ETH!J4</f>
        <v>1347.7790441199652</v>
      </c>
      <c r="D12" s="20">
        <f>C12/$C$7</f>
        <v>0.29838591488836236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229.39276873912658</v>
      </c>
    </row>
    <row r="13" spans="2:20">
      <c r="B13" s="7" t="s">
        <v>4</v>
      </c>
      <c r="C13" s="1">
        <f>[2]BTC!J4</f>
        <v>1255.347228810142</v>
      </c>
      <c r="D13" s="20">
        <f t="shared" ref="D13:D55" si="0">C13/$C$7</f>
        <v>0.27792235901372536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845.07376417633498</v>
      </c>
      <c r="Q13" s="23"/>
    </row>
    <row r="14" spans="2:20">
      <c r="B14" s="7" t="s">
        <v>59</v>
      </c>
      <c r="C14" s="1">
        <f>$N$2</f>
        <v>553.85</v>
      </c>
      <c r="D14" s="20">
        <f t="shared" si="0"/>
        <v>0.12261730858771958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285.45620604049873</v>
      </c>
      <c r="D15" s="20">
        <f t="shared" si="0"/>
        <v>6.3197385039897969E-2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229.39276873912658</v>
      </c>
      <c r="D16" s="20">
        <f t="shared" si="0"/>
        <v>5.0785454387066671E-2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2.4740424726329625E-2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1.9925174276238623E-2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1.3847996121985843E-2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58.814938990491356</v>
      </c>
      <c r="D20" s="20">
        <f t="shared" si="0"/>
        <v>1.3021087882576471E-2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58.13999256027904</v>
      </c>
      <c r="D21" s="20">
        <f t="shared" si="0"/>
        <v>1.2871660935364187E-2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1.1224514842281092E-2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45.679187531224329</v>
      </c>
      <c r="D23" s="20">
        <f t="shared" si="0"/>
        <v>1.011295302618479E-2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45.728302249552698</v>
      </c>
      <c r="D24" s="20">
        <f t="shared" si="0"/>
        <v>1.0123826574209469E-2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39.045871900046102</v>
      </c>
      <c r="D25" s="20">
        <f t="shared" si="0"/>
        <v>8.6443978041789681E-3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37.935710030415891</v>
      </c>
      <c r="D26" s="20">
        <f t="shared" si="0"/>
        <v>8.3986181516543367E-3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24.661668981393881</v>
      </c>
      <c r="D27" s="20">
        <f t="shared" si="0"/>
        <v>5.4598672488575702E-3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19.579842853183486</v>
      </c>
      <c r="D28" s="20">
        <f t="shared" si="0"/>
        <v>4.3347975683449584E-3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18.54751136683133</v>
      </c>
      <c r="D29" s="20">
        <f t="shared" si="0"/>
        <v>4.1062488486070118E-3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9.370000000000001</v>
      </c>
      <c r="D30" s="20">
        <f t="shared" si="0"/>
        <v>2.0744320329817325E-3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14.392262255625221</v>
      </c>
      <c r="D31" s="20">
        <f t="shared" si="0"/>
        <v>3.1863148185851523E-3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14.075194477675584</v>
      </c>
      <c r="D32" s="20">
        <f t="shared" si="0"/>
        <v>3.1161189215515275E-3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12.947043327000896</v>
      </c>
      <c r="D33" s="20">
        <f t="shared" si="0"/>
        <v>2.8663566072500576E-3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13.443819212668863</v>
      </c>
      <c r="D34" s="20">
        <f t="shared" si="0"/>
        <v>2.9763382305630246E-3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12.528008082961167</v>
      </c>
      <c r="D35" s="20">
        <f t="shared" si="0"/>
        <v>2.77358604874586E-3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12.214479624724303</v>
      </c>
      <c r="D36" s="20">
        <f t="shared" si="0"/>
        <v>2.7041737246244163E-3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12.65274379637979</v>
      </c>
      <c r="D37" s="20">
        <f t="shared" si="0"/>
        <v>2.801201391282938E-3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11.64867821084113</v>
      </c>
      <c r="D38" s="20">
        <f t="shared" si="0"/>
        <v>2.5789104826537002E-3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2.3246036655611728E-3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9.556666143522401</v>
      </c>
      <c r="D40" s="20">
        <f t="shared" si="0"/>
        <v>2.1157582045501456E-3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5.7004874880691938</v>
      </c>
      <c r="D41" s="20">
        <f t="shared" si="0"/>
        <v>1.2620356295477381E-3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5.1163683991619759</v>
      </c>
      <c r="D42" s="20">
        <f t="shared" si="0"/>
        <v>1.1327170223860265E-3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5.3115741195912118</v>
      </c>
      <c r="D43" s="20">
        <f t="shared" si="0"/>
        <v>1.1759337779334847E-3</v>
      </c>
    </row>
    <row r="44" spans="2:14">
      <c r="B44" s="22" t="s">
        <v>56</v>
      </c>
      <c r="C44" s="9">
        <f>[2]SHIB!$J$4</f>
        <v>4.6934639241141953</v>
      </c>
      <c r="D44" s="20">
        <f t="shared" si="0"/>
        <v>1.0390898516357129E-3</v>
      </c>
    </row>
    <row r="45" spans="2:14">
      <c r="B45" s="22" t="s">
        <v>23</v>
      </c>
      <c r="C45" s="9">
        <f>[2]LUNA!J4</f>
        <v>3.6829589377871894</v>
      </c>
      <c r="D45" s="20">
        <f t="shared" si="0"/>
        <v>8.153733187515604E-4</v>
      </c>
    </row>
    <row r="46" spans="2:14">
      <c r="B46" s="22" t="s">
        <v>36</v>
      </c>
      <c r="C46" s="9">
        <f>[2]AMP!$J$4</f>
        <v>3.5747526924074666</v>
      </c>
      <c r="D46" s="20">
        <f t="shared" si="0"/>
        <v>7.9141744878524463E-4</v>
      </c>
    </row>
    <row r="47" spans="2:14">
      <c r="B47" s="22" t="s">
        <v>64</v>
      </c>
      <c r="C47" s="10">
        <f>[2]ACE!$J$4</f>
        <v>3.4868066431482094</v>
      </c>
      <c r="D47" s="20">
        <f t="shared" si="0"/>
        <v>7.7194700035860717E-4</v>
      </c>
    </row>
    <row r="48" spans="2:14">
      <c r="B48" s="22" t="s">
        <v>40</v>
      </c>
      <c r="C48" s="9">
        <f>[2]SHPING!$J$4</f>
        <v>2.8918108895293488</v>
      </c>
      <c r="D48" s="20">
        <f t="shared" si="0"/>
        <v>6.4022039941996568E-4</v>
      </c>
    </row>
    <row r="49" spans="2:4">
      <c r="B49" s="22" t="s">
        <v>62</v>
      </c>
      <c r="C49" s="10">
        <f>[2]SEI!$J$4</f>
        <v>2.1167670164682857</v>
      </c>
      <c r="D49" s="20">
        <f t="shared" si="0"/>
        <v>4.6863279672582515E-4</v>
      </c>
    </row>
    <row r="50" spans="2:4">
      <c r="B50" s="22" t="s">
        <v>50</v>
      </c>
      <c r="C50" s="9">
        <f>[2]KAVA!$J$4</f>
        <v>2.6636957689923437</v>
      </c>
      <c r="D50" s="20">
        <f t="shared" si="0"/>
        <v>5.8971780462279896E-4</v>
      </c>
    </row>
    <row r="51" spans="2:4">
      <c r="B51" s="7" t="s">
        <v>25</v>
      </c>
      <c r="C51" s="1">
        <f>[2]POLIS!J4</f>
        <v>2.7185913634807344</v>
      </c>
      <c r="D51" s="20">
        <f t="shared" si="0"/>
        <v>6.0187118559145347E-4</v>
      </c>
    </row>
    <row r="52" spans="2:4">
      <c r="B52" s="7" t="s">
        <v>28</v>
      </c>
      <c r="C52" s="1">
        <f>[2]ATLAS!O47</f>
        <v>2.1526520351099556</v>
      </c>
      <c r="D52" s="20">
        <f t="shared" si="0"/>
        <v>4.7657741061850675E-4</v>
      </c>
    </row>
    <row r="53" spans="2:4">
      <c r="B53" s="22" t="s">
        <v>63</v>
      </c>
      <c r="C53" s="10">
        <f>[2]MEME!$J$4</f>
        <v>1.8086137997598672</v>
      </c>
      <c r="D53" s="20">
        <f t="shared" si="0"/>
        <v>4.0041050176250554E-4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3.7565453545340363E-4</v>
      </c>
    </row>
    <row r="55" spans="2:4">
      <c r="B55" s="22" t="s">
        <v>43</v>
      </c>
      <c r="C55" s="9">
        <f>[2]TRX!$J$4</f>
        <v>0.99650590389756288</v>
      </c>
      <c r="D55" s="20">
        <f t="shared" si="0"/>
        <v>2.2061726447177376E-4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2023-12-29T11:56:38Z</dcterms:modified>
</cp:coreProperties>
</file>