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855168"/>
        <axId val="74857088"/>
      </lineChart>
      <dateAx>
        <axId val="748551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57088"/>
        <crosses val="autoZero"/>
        <lblOffset val="100"/>
      </dateAx>
      <valAx>
        <axId val="7485708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551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K41" sqref="K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2303.275132338262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0.00656506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0.11454133</v>
      </c>
      <c r="C35" s="56">
        <f>(D35/B35)</f>
        <v/>
      </c>
      <c r="D35" s="57" t="n">
        <v>191.4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0.02333589</v>
      </c>
      <c r="C36" s="56">
        <f>(D36/B36)</f>
        <v/>
      </c>
      <c r="D36" s="57" t="n">
        <v>39.9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0.05319956</v>
      </c>
      <c r="C40" s="56">
        <f>(D40/B40)</f>
        <v/>
      </c>
      <c r="D40" s="57" t="n">
        <v>98.15000000000001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0.2410605182085948</v>
      </c>
      <c r="M3" t="inlineStr">
        <is>
          <t>Objectif :</t>
        </is>
      </c>
      <c r="N3" s="58">
        <f>(INDEX(N5:N23,MATCH(MAX(O6),O5:O23,0))/0.9)</f>
        <v/>
      </c>
      <c r="O3" s="56">
        <f>(MAX(O6)*0.85)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0.56436354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1.734624140557276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13.21219001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0.57933412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11.64912221416969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0.02641007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J34" sqref="J34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47.95251164411873</v>
      </c>
      <c r="M3" t="inlineStr">
        <is>
          <t>Objectif :</t>
        </is>
      </c>
      <c r="N3" s="58">
        <f>(INDEX(N5:N23,MATCH(MAX(O20:O22,O6:O7),O5:O23,0))/0.9)</f>
        <v/>
      </c>
      <c r="O3" s="56">
        <f>(MAX(O20:O22,O6:O8)*0.85)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2.52811025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0.01595995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0.70187245</v>
      </c>
      <c r="C10" s="55">
        <f>(D10/B10)</f>
        <v/>
      </c>
      <c r="D10" s="55" t="n">
        <v>10.35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4"/>
    <row r="25">
      <c r="P25" s="55">
        <f>(SUM(P20:P23))</f>
        <v/>
      </c>
    </row>
    <row r="26"/>
    <row r="27"/>
    <row r="28"/>
    <row r="29"/>
    <row r="30"/>
    <row r="31"/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0.003958080304241885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5" t="n">
        <v>270.9874967912722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0.00230568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0.5610606</v>
      </c>
      <c r="C11" s="55">
        <f>(D11/B11)</f>
        <v/>
      </c>
      <c r="D11" s="55" t="n">
        <v>159.27</v>
      </c>
      <c r="E11" t="inlineStr">
        <is>
          <t>DCA1</t>
        </is>
      </c>
      <c r="P11" s="55">
        <f>(SUM(P6:P9))</f>
        <v/>
      </c>
    </row>
    <row r="12">
      <c r="B12" s="81" t="n">
        <v>0.14034714</v>
      </c>
      <c r="C12" s="55">
        <f>(D12/B12)</f>
        <v/>
      </c>
      <c r="D12" s="55" t="n">
        <v>39.9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8">
        <f>(($R$5+$R$7)/5)</f>
        <v/>
      </c>
      <c r="O22" s="55">
        <f>($S$5*[1]Params!K8)</f>
        <v/>
      </c>
      <c r="P22" s="55">
        <f>(O22*N22)</f>
        <v/>
      </c>
    </row>
    <row r="23">
      <c r="N23" s="58">
        <f>(($R$5+$R$7)/5)</f>
        <v/>
      </c>
      <c r="O23" s="55">
        <f>($S$5*[1]Params!K9)</f>
        <v/>
      </c>
      <c r="P23" s="55">
        <f>(O23*N23)</f>
        <v/>
      </c>
    </row>
    <row r="24">
      <c r="N24" s="58">
        <f>(($R$5+$R$7)/5)</f>
        <v/>
      </c>
      <c r="O24" s="55">
        <f>($S$5*[1]Params!K10)</f>
        <v/>
      </c>
      <c r="P24" s="55">
        <f>(O24*N24)</f>
        <v/>
      </c>
    </row>
    <row r="25">
      <c r="N25" s="58">
        <f>(($R$5+$R$7)/5)</f>
        <v/>
      </c>
      <c r="O25" s="55">
        <f>($S$5*[1]Params!K11)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/>
    <row r="36"/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C5" sqref="C5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3" t="n">
        <v>0.09457993697537156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0.27702965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3" sqref="N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9.030147421108293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7.11131531</v>
      </c>
      <c r="C5" s="55">
        <f>(D5/B5)</f>
        <v/>
      </c>
      <c r="D5" s="55" t="n">
        <v>39.9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0.07287758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72.50036936361744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0.00294505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0.1873365013028754</v>
      </c>
      <c r="M3" t="inlineStr">
        <is>
          <t>Objectif :</t>
        </is>
      </c>
      <c r="N3" s="67">
        <f>(INDEX(N5:N29,MATCH(MAX(O6:O8),O5:O29,0))/0.9)</f>
        <v/>
      </c>
      <c r="O3" s="84">
        <f>(MAX(O6:O8)*0.85)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5" t="n">
        <v>43870.04636247563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0.0003503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0.0069148</v>
      </c>
      <c r="C23" s="55">
        <f>(D23/B23)</f>
        <v/>
      </c>
      <c r="D23" s="55" t="n">
        <v>168.09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0.00155029</v>
      </c>
      <c r="C24" s="55">
        <f>(D24/B24)</f>
        <v/>
      </c>
      <c r="D24" s="55" t="n">
        <v>39.9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0.00178463</v>
      </c>
      <c r="C34" s="55">
        <f>(D34/B34)</f>
        <v/>
      </c>
      <c r="D34" s="55" t="n">
        <v>48.85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5"/>
    <row r="46">
      <c r="O46" s="62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3"/>
    <row r="54">
      <c r="O54" s="62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1"/>
    <row r="62">
      <c r="O62" s="62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69"/>
    <row r="70">
      <c r="O70" s="62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7"/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N8" sqref="N8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9.716465848672231</v>
      </c>
      <c r="M3" t="inlineStr">
        <is>
          <t>Objectif :</t>
        </is>
      </c>
      <c r="N3" s="58">
        <f>(INDEX(N5:N18,MATCH(MAX(O6:O7),O5:O18,0))/0.9)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5">
        <f>(D5/B5)</f>
        <v/>
      </c>
      <c r="D5" s="55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0.00227015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0.8704820512440224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2.392786920280602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5.60987839</v>
      </c>
      <c r="C5" s="55">
        <f>(D5/B5)</f>
        <v/>
      </c>
      <c r="D5" s="55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0.01758349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($C$5*[1]Params!K8)</f>
        <v/>
      </c>
      <c r="P6" s="55">
        <f>(O6*N6)</f>
        <v/>
      </c>
    </row>
    <row r="7">
      <c r="N7" s="1">
        <f>($B$10/5)</f>
        <v/>
      </c>
      <c r="O7" s="55">
        <f>($C$5*[1]Params!K9)</f>
        <v/>
      </c>
      <c r="P7" s="55">
        <f>(O7*N7)</f>
        <v/>
      </c>
    </row>
    <row r="8">
      <c r="N8" s="1">
        <f>($B$10/5)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15.81761633123365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5">
        <f>(D5/B5)</f>
        <v/>
      </c>
      <c r="D5" s="55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0.00235857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72.68006570131638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0.00115437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16"/>
    <row r="17"/>
    <row r="18"/>
    <row r="19"/>
    <row r="20"/>
    <row r="21">
      <c r="R21">
        <f>(SUM(R5:R20))</f>
        <v/>
      </c>
      <c r="T21" s="55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5" t="n">
        <v>0.9716579965247739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0.05601601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1"/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R25" sqref="R25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5" t="n">
        <v>0.0001614896451743684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C37/2.5</f>
        <v/>
      </c>
      <c r="O12" s="68">
        <f>-B37-B36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4863.03840563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8"/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6" sqref="N6:N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5" t="n">
        <v>0.8516449812678846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0.31937144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43.36769613</v>
      </c>
      <c r="C7" s="55">
        <f>(D7/B7)</f>
        <v/>
      </c>
      <c r="D7" s="55" t="n">
        <v>39.9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90"/>
    <col width="9.140625" customWidth="1" style="14" min="91" max="16384"/>
  </cols>
  <sheetData>
    <row r="1"/>
    <row r="2"/>
    <row r="3">
      <c r="I3" t="inlineStr">
        <is>
          <t>Actual Price :</t>
        </is>
      </c>
      <c r="J3" s="77" t="n">
        <v>0.03112192575949789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0.04733786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1.143009472230334</v>
      </c>
      <c r="M3" t="inlineStr">
        <is>
          <t>Objectif :</t>
        </is>
      </c>
      <c r="N3" s="58">
        <f>(INDEX(N5:N30,MATCH(MAX(O6),O5:O30,0))/0.9)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0.33635962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($B$10/5)</f>
        <v/>
      </c>
      <c r="O7" s="55">
        <f>($C$5*[1]Params!K9)</f>
        <v/>
      </c>
      <c r="P7" s="55">
        <f>(O7*N7)</f>
        <v/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($B$10/5)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  <c r="V9" s="56" t="n"/>
    </row>
    <row r="10">
      <c r="B10" s="67">
        <f>(SUM(B5:B9))</f>
        <v/>
      </c>
      <c r="D10" s="55">
        <f>(SUM(D5:D9))</f>
        <v/>
      </c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R12" s="1" t="n"/>
      <c r="S12" s="55" t="n"/>
      <c r="T12" s="55" t="n"/>
    </row>
    <row r="13">
      <c r="R13" s="1" t="n"/>
      <c r="S13" s="55" t="n"/>
      <c r="T13" s="55" t="n"/>
    </row>
    <row r="14"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J22" s="58" t="n"/>
      <c r="S22" s="55" t="n"/>
      <c r="T22" s="55" t="n"/>
    </row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7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3.795340416333735</v>
      </c>
      <c r="M3" t="inlineStr">
        <is>
          <t>Objectif :</t>
        </is>
      </c>
      <c r="N3" s="58">
        <f>(INDEX(N5:N30,MATCH(MAX(O6:O8,O14:O15),O5:O30,0))/0.9)</f>
        <v/>
      </c>
      <c r="O3" s="56">
        <f>(MAX(O6:O8,O14:O15)*0.85)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(B24*J3)</f>
        <v/>
      </c>
      <c r="K4" s="4">
        <f>(J4/D24-1)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22.5187442</v>
      </c>
      <c r="C6" s="55">
        <f>(D6/B6)</f>
        <v/>
      </c>
      <c r="D6" s="55" t="n">
        <v>39.9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</f>
        <v/>
      </c>
      <c r="S6" s="55">
        <f>(T6/R6)</f>
        <v/>
      </c>
      <c r="T6" s="55">
        <f>D6+B19*1.74+B21*1.7718</f>
        <v/>
      </c>
      <c r="U6" s="55">
        <f>(E6)</f>
        <v/>
      </c>
    </row>
    <row r="7">
      <c r="B7" s="2" t="n">
        <v>0.10056799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3*(($B$6+$R$8+$R$7)/5)-N15-N14</f>
        <v/>
      </c>
      <c r="O16" s="55">
        <f>($C$6*[1]Params!K10)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C23" s="55" t="n"/>
      <c r="D23" s="55" t="n"/>
      <c r="F23" t="inlineStr">
        <is>
          <t>Moy</t>
        </is>
      </c>
      <c r="G23" s="55">
        <f>(D24/B24)</f>
        <v/>
      </c>
      <c r="S23" s="55" t="n"/>
      <c r="T23" s="55" t="n"/>
    </row>
    <row r="24">
      <c r="B24" s="1">
        <f>(SUM(B5:B23))</f>
        <v/>
      </c>
      <c r="C24" s="55" t="n"/>
      <c r="D24" s="55">
        <f>(SUM(D5:D23))</f>
        <v/>
      </c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R27" s="1">
        <f>(SUM(R5:R26))</f>
        <v/>
      </c>
      <c r="S27" s="55" t="n"/>
      <c r="T27" s="55">
        <f>(SUM(T5:T26))</f>
        <v/>
      </c>
    </row>
  </sheetData>
  <conditionalFormatting sqref="C5:C6 C12:C14 C16:C17 O9 O16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V41" sqref="V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11"/>
    <col width="9.140625" customWidth="1" style="14" min="11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0.3537093263476482</v>
      </c>
      <c r="M3" t="inlineStr">
        <is>
          <t>Objectif :</t>
        </is>
      </c>
      <c r="N3" s="58">
        <f>(INDEX(N5:N22,MATCH(MAX(O6:O7),O5:O22,0))/0.9)</f>
        <v/>
      </c>
      <c r="O3" s="56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0.07494255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5"/>
    <row r="16"/>
    <row r="17">
      <c r="N17" s="67" t="n"/>
      <c r="R17" s="67">
        <f>(SUM(R5:R16))</f>
        <v/>
      </c>
      <c r="T17" s="55">
        <f>(SUM(T5:T16))</f>
        <v/>
      </c>
    </row>
    <row r="18"/>
    <row r="19"/>
    <row r="20">
      <c r="K20" s="56" t="n"/>
    </row>
    <row r="21"/>
    <row r="22"/>
    <row r="23"/>
    <row r="24"/>
    <row r="25"/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6" t="n">
        <v>1.099997141519797e-05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258.48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0.004887111880914676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48"/>
  <sheetViews>
    <sheetView workbookViewId="0">
      <selection activeCell="T33" sqref="T33:U3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113.8324098374567</v>
      </c>
      <c r="M3" t="inlineStr">
        <is>
          <t>Objectif :</t>
        </is>
      </c>
      <c r="N3" s="58">
        <f>(INDEX(N5:N26,MATCH(MAX(O6:O9,O23:O25,O14:O17),O5:O26,0))/0.9)</f>
        <v/>
      </c>
      <c r="O3" s="56">
        <f>(MAX(O14:O17,O23:O25,O6:O9)*0.85)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(B44*J3)</f>
        <v/>
      </c>
      <c r="K4" s="4">
        <f>(J4/D44-1)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6.0449788</v>
      </c>
      <c r="C17" s="55">
        <f>(D17/B17)</f>
        <v/>
      </c>
      <c r="D17" s="55" t="n">
        <v>122.64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0.06278383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1.87183725</v>
      </c>
      <c r="C19" s="55">
        <f>(D19/B19)</f>
        <v/>
      </c>
      <c r="D19" s="55" t="n">
        <v>39.9</v>
      </c>
      <c r="E19" t="inlineStr">
        <is>
          <t>DCA2</t>
        </is>
      </c>
      <c r="O19" s="55" t="n"/>
      <c r="P19" s="55">
        <f>(SUM(P14:P17))</f>
        <v/>
      </c>
      <c r="R19" s="58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($B$19+$R$19)/5</f>
        <v/>
      </c>
      <c r="O26" s="55">
        <f>($S$15*[1]Params!K11)</f>
        <v/>
      </c>
      <c r="P26" s="55">
        <f>(O26*N26)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C43" s="55" t="n"/>
      <c r="D43" s="55" t="n"/>
      <c r="E43" s="55" t="n"/>
      <c r="S43" s="55" t="n"/>
      <c r="T43" s="55" t="n"/>
    </row>
    <row r="44">
      <c r="B44" s="58">
        <f>(SUM(B5:B43))</f>
        <v/>
      </c>
      <c r="C44" s="55" t="n"/>
      <c r="D44" s="55">
        <f>(SUM(D5:D43))</f>
        <v/>
      </c>
      <c r="E44" s="55" t="n"/>
      <c r="F44" t="inlineStr">
        <is>
          <t>Moy</t>
        </is>
      </c>
      <c r="G44" s="55">
        <f>(D44/B44)</f>
        <v/>
      </c>
      <c r="R44" s="58">
        <f>(SUM(R5:R36))</f>
        <v/>
      </c>
      <c r="S44" s="55" t="n"/>
      <c r="T44" s="55">
        <f>(SUM(T5:T36))</f>
        <v/>
      </c>
      <c r="V44" t="inlineStr">
        <is>
          <t>Moy</t>
        </is>
      </c>
      <c r="W44" s="55">
        <f>(T44/R44)</f>
        <v/>
      </c>
    </row>
    <row r="45">
      <c r="M45" s="58" t="n"/>
      <c r="S45" s="55" t="n"/>
      <c r="T45" s="55" t="n"/>
    </row>
    <row r="46"/>
    <row r="47"/>
    <row r="48">
      <c r="N48" s="58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4 W44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7" t="n">
        <v>0.1064755409724533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0.24769416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6.802500756291671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2.04837237</v>
      </c>
      <c r="C5" s="55">
        <f>(D5/B5)</f>
        <v/>
      </c>
      <c r="D5" s="55" t="n">
        <v>11.25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0.00259393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77">
        <f>($C$5*[1]Params!K8)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7" sqref="R7:T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0.6237356495029686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0.80173625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(B$14/3)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4"/>
    <col width="9.140625" customWidth="1" style="14" min="75" max="16384"/>
  </cols>
  <sheetData>
    <row r="1"/>
    <row r="2"/>
    <row r="3">
      <c r="I3" t="inlineStr">
        <is>
          <t>Actual Price :</t>
        </is>
      </c>
      <c r="J3" s="77" t="n">
        <v>13.73087453427787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0.63090954</v>
      </c>
      <c r="C5" s="55">
        <f>(D5/B5)</f>
        <v/>
      </c>
      <c r="D5" s="55" t="n">
        <v>7.9977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8.937000000000001e-05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28" sqref="O2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74"/>
    <col width="9.140625" customWidth="1" style="14" min="75" max="16384"/>
  </cols>
  <sheetData>
    <row r="1"/>
    <row r="2"/>
    <row r="3">
      <c r="I3" t="inlineStr">
        <is>
          <t>Actual Price :</t>
        </is>
      </c>
      <c r="J3" s="77" t="n">
        <v>3.151643804040247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1.98863694</v>
      </c>
      <c r="C5" s="55">
        <f>(D5/B5)</f>
        <v/>
      </c>
      <c r="D5" s="55" t="n">
        <v>5.9973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1.581e-05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5"/>
    <row r="16"/>
    <row r="17"/>
    <row r="18">
      <c r="R18">
        <f>(SUM(R5:R17))</f>
        <v/>
      </c>
      <c r="T18" s="55">
        <f>(SUM(T5:T17))</f>
        <v/>
      </c>
    </row>
    <row r="19"/>
    <row r="20"/>
    <row r="21"/>
    <row r="22">
      <c r="L22" s="56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0.5118044093339631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0.006771672477119128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31.2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8.199999999999999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13.5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(-318/3)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G40" sqref="G4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81"/>
    <col width="9.140625" customWidth="1" style="14" min="8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13.12178928530758</v>
      </c>
      <c r="M3" t="inlineStr">
        <is>
          <t>Objectif :</t>
        </is>
      </c>
      <c r="N3" s="58">
        <f>(INDEX(N5:N21,MATCH(MAX(O6:O8),O5:O21,0))/0.9)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8.51e-06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4"/>
    <row r="15"/>
    <row r="16"/>
    <row r="17"/>
    <row r="18">
      <c r="N18" s="1">
        <f>N6+N7+N8+B7</f>
        <v/>
      </c>
      <c r="O18" s="56">
        <f>N18*J3</f>
        <v/>
      </c>
    </row>
    <row r="19"/>
    <row r="20"/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I15" sqref="I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0.6197783761403914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0.72629499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114.35255029</v>
      </c>
      <c r="C7" s="55">
        <f>(D7/B7)</f>
        <v/>
      </c>
      <c r="D7" s="55" t="n">
        <v>39.9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2023-12-24T14:41:03Z</dcterms:modified>
  <cp:lastModifiedBy>Tiko</cp:lastModifiedBy>
</cp:coreProperties>
</file>