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K2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C53" i="1"/>
  <c r="T2"/>
  <c r="C27" i="2"/>
  <c r="Q2" i="1" l="1"/>
  <c r="C30"/>
  <c r="C37" l="1"/>
  <c r="C38"/>
  <c r="C14"/>
  <c r="C4"/>
  <c r="C39"/>
  <c r="C22"/>
  <c r="C47" l="1"/>
  <c r="C46"/>
  <c r="C50" l="1"/>
  <c r="C48" l="1"/>
  <c r="C54"/>
  <c r="C18"/>
  <c r="C19"/>
  <c r="C51" l="1"/>
  <c r="C35" l="1"/>
  <c r="C41" l="1"/>
  <c r="C55" l="1"/>
  <c r="C32" l="1"/>
  <c r="C44" l="1"/>
  <c r="C42" l="1"/>
  <c r="C40" l="1"/>
  <c r="C20" l="1"/>
  <c r="C21"/>
  <c r="C45" l="1"/>
  <c r="C16" l="1"/>
  <c r="C13" l="1"/>
  <c r="C12" l="1"/>
  <c r="C52" l="1"/>
  <c r="C36" l="1"/>
  <c r="C43" l="1"/>
  <c r="C26" l="1"/>
  <c r="C24" l="1"/>
  <c r="C28" l="1"/>
  <c r="C25"/>
  <c r="C23" l="1"/>
  <c r="C34" l="1"/>
  <c r="C27" l="1"/>
  <c r="C29" l="1"/>
  <c r="C33" l="1"/>
  <c r="C15" l="1"/>
  <c r="C17" l="1"/>
  <c r="C49" l="1"/>
  <c r="C31" l="1"/>
  <c r="C7" l="1"/>
  <c r="D38" l="1"/>
  <c r="M9"/>
  <c r="D35"/>
  <c r="D41"/>
  <c r="D14"/>
  <c r="N8"/>
  <c r="N9"/>
  <c r="D55"/>
  <c r="D23"/>
  <c r="D47"/>
  <c r="D26"/>
  <c r="D7"/>
  <c r="E7" s="1"/>
  <c r="D13"/>
  <c r="D28"/>
  <c r="D32"/>
  <c r="D21"/>
  <c r="D43"/>
  <c r="D45"/>
  <c r="D37"/>
  <c r="D20"/>
  <c r="D19"/>
  <c r="D44"/>
  <c r="M8"/>
  <c r="D49"/>
  <c r="D22"/>
  <c r="D30"/>
  <c r="D46"/>
  <c r="D12"/>
  <c r="D53"/>
  <c r="D33"/>
  <c r="D18"/>
  <c r="D24"/>
  <c r="D34"/>
  <c r="D51"/>
  <c r="D29"/>
  <c r="D48"/>
  <c r="D17"/>
  <c r="D50"/>
  <c r="D27"/>
  <c r="D54"/>
  <c r="D25"/>
  <c r="D39"/>
  <c r="D16"/>
  <c r="D42"/>
  <c r="D15"/>
  <c r="D52"/>
  <c r="D40"/>
  <c r="Q3"/>
  <c r="D36"/>
  <c r="D31"/>
  <c r="N10" l="1"/>
  <c r="M10"/>
  <c r="N11" l="1"/>
  <c r="M11"/>
  <c r="N12" l="1"/>
  <c r="M12"/>
  <c r="N13" l="1"/>
  <c r="M13"/>
  <c r="N14" l="1"/>
  <c r="M14"/>
  <c r="M15" l="1"/>
  <c r="N15"/>
  <c r="M16" l="1"/>
  <c r="N16"/>
  <c r="M17" l="1"/>
  <c r="N17"/>
  <c r="N18" l="1"/>
  <c r="M18"/>
  <c r="N19" l="1"/>
  <c r="M19"/>
  <c r="M20" l="1"/>
  <c r="N20"/>
  <c r="M21" l="1"/>
  <c r="N21"/>
  <c r="N22" l="1"/>
  <c r="M22"/>
  <c r="N23" l="1"/>
  <c r="M23"/>
  <c r="N24" l="1"/>
  <c r="M24"/>
  <c r="N25" l="1"/>
  <c r="M25"/>
  <c r="N26" l="1"/>
  <c r="M26"/>
  <c r="M27" l="1"/>
  <c r="N27"/>
  <c r="M28" l="1"/>
  <c r="N28"/>
  <c r="N29" l="1"/>
  <c r="M29"/>
  <c r="N30" l="1"/>
  <c r="M30"/>
  <c r="M31" l="1"/>
  <c r="N31"/>
  <c r="M32" l="1"/>
  <c r="N32"/>
  <c r="M33" l="1"/>
  <c r="N33"/>
  <c r="N34" l="1"/>
  <c r="M34"/>
  <c r="N35" l="1"/>
  <c r="M35"/>
  <c r="M36" l="1"/>
  <c r="N36"/>
  <c r="N37" l="1"/>
  <c r="M37"/>
  <c r="M38" l="1"/>
  <c r="N38"/>
  <c r="N39" l="1"/>
  <c r="M39"/>
  <c r="M40" l="1"/>
  <c r="N40"/>
  <c r="M41" l="1"/>
  <c r="N41"/>
  <c r="N42" l="1"/>
  <c r="M42"/>
</calcChain>
</file>

<file path=xl/sharedStrings.xml><?xml version="1.0" encoding="utf-8"?>
<sst xmlns="http://schemas.openxmlformats.org/spreadsheetml/2006/main" count="107" uniqueCount="67">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</sst>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6"/>
                <c:pt idx="0">
                  <c:v>ETH</c:v>
                </c:pt>
                <c:pt idx="1">
                  <c:v>BTC</c:v>
                </c:pt>
                <c:pt idx="2">
                  <c:v>FDUSD</c:v>
                </c:pt>
                <c:pt idx="3">
                  <c:v>SOL</c:v>
                </c:pt>
                <c:pt idx="4">
                  <c:v>BNB</c:v>
                </c:pt>
                <c:pt idx="5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1311.37767022655</c:v>
                </c:pt>
                <c:pt idx="1">
                  <c:v>1243.8578806070898</c:v>
                </c:pt>
                <c:pt idx="2">
                  <c:v>556.71</c:v>
                </c:pt>
                <c:pt idx="3">
                  <c:v>274.13752749175461</c:v>
                </c:pt>
                <c:pt idx="4">
                  <c:v>228.55726812568605</c:v>
                </c:pt>
                <c:pt idx="5">
                  <c:v>824.27020378117709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1311.37767022655</v>
          </cell>
        </row>
      </sheetData>
      <sheetData sheetId="1">
        <row r="4">
          <cell r="J4">
            <v>1243.8578806070898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2.5279197502233215</v>
          </cell>
        </row>
      </sheetData>
      <sheetData sheetId="4">
        <row r="47">
          <cell r="M47">
            <v>111.75</v>
          </cell>
          <cell r="O47">
            <v>2.0408166814623314</v>
          </cell>
        </row>
      </sheetData>
      <sheetData sheetId="5">
        <row r="4">
          <cell r="C4">
            <v>-90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3.3027501550273128</v>
          </cell>
        </row>
      </sheetData>
      <sheetData sheetId="8">
        <row r="4">
          <cell r="J4">
            <v>44.611370986727081</v>
          </cell>
        </row>
      </sheetData>
      <sheetData sheetId="9">
        <row r="4">
          <cell r="J4">
            <v>11.415712922960168</v>
          </cell>
        </row>
      </sheetData>
      <sheetData sheetId="10">
        <row r="4">
          <cell r="J4">
            <v>23.400567344394542</v>
          </cell>
        </row>
      </sheetData>
      <sheetData sheetId="11">
        <row r="4">
          <cell r="J4">
            <v>13.28108565806729</v>
          </cell>
        </row>
      </sheetData>
      <sheetData sheetId="12">
        <row r="4">
          <cell r="J4">
            <v>55.366984303029788</v>
          </cell>
        </row>
      </sheetData>
      <sheetData sheetId="13">
        <row r="4">
          <cell r="J4">
            <v>3.4711672805944103</v>
          </cell>
        </row>
      </sheetData>
      <sheetData sheetId="14">
        <row r="4">
          <cell r="J4">
            <v>228.55726812568605</v>
          </cell>
        </row>
      </sheetData>
      <sheetData sheetId="15">
        <row r="4">
          <cell r="J4">
            <v>5.5867433786444778</v>
          </cell>
        </row>
      </sheetData>
      <sheetData sheetId="16">
        <row r="4">
          <cell r="J4">
            <v>36.861884041369194</v>
          </cell>
        </row>
      </sheetData>
      <sheetData sheetId="17">
        <row r="4">
          <cell r="J4">
            <v>5.154541751062351</v>
          </cell>
        </row>
      </sheetData>
      <sheetData sheetId="18">
        <row r="4">
          <cell r="J4">
            <v>4.8330889733064515</v>
          </cell>
        </row>
      </sheetData>
      <sheetData sheetId="19">
        <row r="4">
          <cell r="J4">
            <v>10.995933339142846</v>
          </cell>
        </row>
      </sheetData>
      <sheetData sheetId="20">
        <row r="4">
          <cell r="J4">
            <v>2.5766131376702321</v>
          </cell>
        </row>
      </sheetData>
      <sheetData sheetId="21">
        <row r="4">
          <cell r="J4">
            <v>13.275120721391186</v>
          </cell>
        </row>
      </sheetData>
      <sheetData sheetId="22">
        <row r="4">
          <cell r="J4">
            <v>9.0565107638750586</v>
          </cell>
        </row>
      </sheetData>
      <sheetData sheetId="23">
        <row r="4">
          <cell r="J4">
            <v>12.016799407056215</v>
          </cell>
        </row>
      </sheetData>
      <sheetData sheetId="24">
        <row r="4">
          <cell r="J4">
            <v>3.5908935418267083</v>
          </cell>
        </row>
      </sheetData>
      <sheetData sheetId="25">
        <row r="4">
          <cell r="J4">
            <v>18.185239532689049</v>
          </cell>
        </row>
      </sheetData>
      <sheetData sheetId="26">
        <row r="4">
          <cell r="J4">
            <v>56.533628730632969</v>
          </cell>
        </row>
      </sheetData>
      <sheetData sheetId="27">
        <row r="4">
          <cell r="J4">
            <v>1.8093609515671403</v>
          </cell>
        </row>
      </sheetData>
      <sheetData sheetId="28">
        <row r="4">
          <cell r="J4">
            <v>44.825601230683823</v>
          </cell>
        </row>
      </sheetData>
      <sheetData sheetId="29">
        <row r="4">
          <cell r="J4">
            <v>37.261947538195827</v>
          </cell>
        </row>
      </sheetData>
      <sheetData sheetId="30">
        <row r="4">
          <cell r="J4">
            <v>2.1993644437901372</v>
          </cell>
        </row>
      </sheetData>
      <sheetData sheetId="31">
        <row r="4">
          <cell r="J4">
            <v>4.6472480518464092</v>
          </cell>
        </row>
      </sheetData>
      <sheetData sheetId="32">
        <row r="4">
          <cell r="J4">
            <v>2.924829119310175</v>
          </cell>
        </row>
      </sheetData>
      <sheetData sheetId="33">
        <row r="4">
          <cell r="J4">
            <v>274.13752749175461</v>
          </cell>
        </row>
      </sheetData>
      <sheetData sheetId="34">
        <row r="4">
          <cell r="J4">
            <v>0.99315263441829449</v>
          </cell>
        </row>
      </sheetData>
      <sheetData sheetId="35">
        <row r="4">
          <cell r="J4">
            <v>13.172723297656281</v>
          </cell>
        </row>
      </sheetData>
      <sheetData sheetId="36">
        <row r="4">
          <cell r="J4">
            <v>19.411327862047678</v>
          </cell>
        </row>
      </sheetData>
      <sheetData sheetId="37">
        <row r="4">
          <cell r="J4">
            <v>13.378686763794946</v>
          </cell>
        </row>
      </sheetData>
      <sheetData sheetId="38">
        <row r="4">
          <cell r="J4">
            <v>11.98379588671366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workbookViewId="0">
      <selection activeCell="N3" sqref="N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0.85+5.53</f>
        <v>6.38</v>
      </c>
      <c r="J2" t="s">
        <v>6</v>
      </c>
      <c r="K2" s="9">
        <f>13.17+37.53</f>
        <v>50.7</v>
      </c>
      <c r="M2" t="s">
        <v>59</v>
      </c>
      <c r="N2" s="9">
        <f>556.71</f>
        <v>556.71</v>
      </c>
      <c r="P2" t="s">
        <v>8</v>
      </c>
      <c r="Q2" s="10">
        <f>N2+K2+H2</f>
        <v>613.79000000000008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0.13827491972504038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4438.9105502322564</v>
      </c>
      <c r="D7" s="20">
        <f>(C7*[1]Feuil1!$K$2-C4)/C4</f>
        <v>0.55721225933359808</v>
      </c>
      <c r="E7" s="31">
        <f>C7-C7/(1+D7)</f>
        <v>1588.3610996828056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ETH</v>
      </c>
      <c r="N8" s="18">
        <f>IF(C12&gt;C7*Params!F8,C12,C7)</f>
        <v>1311.37767022655</v>
      </c>
    </row>
    <row r="9" spans="2:20">
      <c r="M9" s="17" t="str">
        <f>IF(C13&gt;C7*Params!F8,B13,"Others")</f>
        <v>BTC</v>
      </c>
      <c r="N9" s="18">
        <f>IF(C13&gt;C7*0.1,C13,C7)</f>
        <v>1243.8578806070898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556.71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274.13752749175461</v>
      </c>
    </row>
    <row r="12" spans="2:20">
      <c r="B12" s="7" t="s">
        <v>19</v>
      </c>
      <c r="C12" s="1">
        <f>[2]ETH!J4</f>
        <v>1311.37767022655</v>
      </c>
      <c r="D12" s="20">
        <f>C12/$C$7</f>
        <v>0.29542782072009427</v>
      </c>
      <c r="M12" s="17" t="str">
        <f>IF(OR(M11="",M11="Others"),"",IF(C16&gt;C7*Params!F8,B16,"Others"))</f>
        <v>BNB</v>
      </c>
      <c r="N12" s="21">
        <f>IF(OR(M11="",M11="Others"),"",IF(C16&gt;$C$7*Params!F$8,C16,SUM(C16:C57)))</f>
        <v>228.55726812568605</v>
      </c>
    </row>
    <row r="13" spans="2:20">
      <c r="B13" s="7" t="s">
        <v>4</v>
      </c>
      <c r="C13" s="1">
        <f>[2]BTC!J4</f>
        <v>1243.8578806070898</v>
      </c>
      <c r="D13" s="20">
        <f t="shared" ref="D13:D55" si="0">C13/$C$7</f>
        <v>0.28021692857541536</v>
      </c>
      <c r="M13" s="17" t="str">
        <f>IF(OR(M12="",M12="Others"),"",IF(C17&gt;C7*Params!F8,B17,"Others"))</f>
        <v>Others</v>
      </c>
      <c r="N13" s="18">
        <f>IF(OR(M12="",M12="Others"),"",IF(C17&gt;$C$7*Params!F$8,C17,SUM(C17:C57)))</f>
        <v>824.27020378117709</v>
      </c>
      <c r="Q13" s="23"/>
    </row>
    <row r="14" spans="2:20">
      <c r="B14" s="7" t="s">
        <v>59</v>
      </c>
      <c r="C14" s="1">
        <f>$N$2</f>
        <v>556.71</v>
      </c>
      <c r="D14" s="20">
        <f t="shared" si="0"/>
        <v>0.12541590863345317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274.13752749175461</v>
      </c>
      <c r="D15" s="20">
        <f t="shared" si="0"/>
        <v>6.1757839990132478E-2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228.55726812568605</v>
      </c>
      <c r="D16" s="20">
        <f t="shared" si="0"/>
        <v>5.1489496248967509E-2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20</v>
      </c>
      <c r="C17" s="1">
        <f>[2]ATLAS!M47</f>
        <v>111.75</v>
      </c>
      <c r="D17" s="20">
        <f t="shared" si="0"/>
        <v>2.5175096171774158E-2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22</v>
      </c>
      <c r="C18" s="1">
        <f>-[2]BIGTIME!$C$4</f>
        <v>90</v>
      </c>
      <c r="D18" s="20">
        <f>C18/$C$7</f>
        <v>2.0275245239012744E-2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1.4091295441113857E-2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22" t="s">
        <v>32</v>
      </c>
      <c r="C20" s="9">
        <f>[2]MATIC!$J$4</f>
        <v>56.533628730632969</v>
      </c>
      <c r="D20" s="20">
        <f t="shared" si="0"/>
        <v>1.2735924297387558E-2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22" t="s">
        <v>47</v>
      </c>
      <c r="C21" s="9">
        <f>[2]AVAX!$J$4</f>
        <v>55.366984303029788</v>
      </c>
      <c r="D21" s="20">
        <f t="shared" si="0"/>
        <v>1.2473102054316645E-2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7" t="s">
        <v>6</v>
      </c>
      <c r="C22" s="1">
        <f>$K$2</f>
        <v>50.7</v>
      </c>
      <c r="D22" s="20">
        <f t="shared" si="0"/>
        <v>1.1421721484643847E-2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45</v>
      </c>
      <c r="C23" s="9">
        <f>[2]ADA!$J$4</f>
        <v>44.611370986727081</v>
      </c>
      <c r="D23" s="20">
        <f t="shared" si="0"/>
        <v>1.0050072080049662E-2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57</v>
      </c>
      <c r="C24" s="9">
        <f>[2]MINA!$J$4</f>
        <v>44.825601230683823</v>
      </c>
      <c r="D24" s="20">
        <f t="shared" si="0"/>
        <v>1.009833397709229E-2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38</v>
      </c>
      <c r="C25" s="9">
        <f>[2]NEAR!$J$4</f>
        <v>37.261947538195827</v>
      </c>
      <c r="D25" s="20">
        <f t="shared" si="0"/>
        <v>8.3943902713349734E-3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42</v>
      </c>
      <c r="C26" s="1">
        <f>[2]DOT!$J$4</f>
        <v>36.861884041369194</v>
      </c>
      <c r="D26" s="20">
        <f t="shared" si="0"/>
        <v>8.3042637656756731E-3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22" t="s">
        <v>48</v>
      </c>
      <c r="C27" s="9">
        <f>[2]APE!$J$4</f>
        <v>23.400567344394542</v>
      </c>
      <c r="D27" s="20">
        <f t="shared" si="0"/>
        <v>5.2716915737736946E-3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41</v>
      </c>
      <c r="C28" s="1">
        <f>[2]XRP!$J$4</f>
        <v>19.411327862047678</v>
      </c>
      <c r="D28" s="20">
        <f t="shared" si="0"/>
        <v>4.3729936979766404E-3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7" t="s">
        <v>49</v>
      </c>
      <c r="C29" s="1">
        <f>[2]LUNC!J4</f>
        <v>18.185239532689049</v>
      </c>
      <c r="D29" s="20">
        <f t="shared" si="0"/>
        <v>4.0967799028384447E-3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7" t="s">
        <v>5</v>
      </c>
      <c r="C30" s="1">
        <f>H$2</f>
        <v>6.38</v>
      </c>
      <c r="D30" s="20">
        <f t="shared" si="0"/>
        <v>1.4372896069433478E-3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53</v>
      </c>
      <c r="C31" s="9">
        <f>[2]ICP!$J$4</f>
        <v>10.995933339142846</v>
      </c>
      <c r="D31" s="20">
        <f t="shared" si="0"/>
        <v>2.477169389810639E-3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31</v>
      </c>
      <c r="C32" s="9">
        <f>[2]ATOM!$J$4</f>
        <v>13.28108565806729</v>
      </c>
      <c r="D32" s="20">
        <f t="shared" si="0"/>
        <v>2.9919696528627696E-3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52</v>
      </c>
      <c r="C33" s="9">
        <f>[2]LDO!$J$4</f>
        <v>13.275120721391186</v>
      </c>
      <c r="D33" s="20">
        <f t="shared" si="0"/>
        <v>2.9906258689300674E-3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55</v>
      </c>
      <c r="C34" s="9">
        <f>[2]UNI!$J$4</f>
        <v>13.172723297656281</v>
      </c>
      <c r="D34" s="20">
        <f t="shared" si="0"/>
        <v>2.9675577258404199E-3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44</v>
      </c>
      <c r="C35" s="9">
        <f>[2]LTC!$J$4</f>
        <v>12.016799407056215</v>
      </c>
      <c r="D35" s="20">
        <f t="shared" si="0"/>
        <v>2.7071506107343079E-3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46</v>
      </c>
      <c r="C36" s="9">
        <f>[2]ALGO!$J$4</f>
        <v>11.415712922960168</v>
      </c>
      <c r="D36" s="20">
        <f t="shared" si="0"/>
        <v>2.5717375454576046E-3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22" t="s">
        <v>66</v>
      </c>
      <c r="C37" s="10">
        <f>[2]TIA!$J$4</f>
        <v>13.378686763794946</v>
      </c>
      <c r="D37" s="20">
        <f t="shared" si="0"/>
        <v>3.0139572790208479E-3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65</v>
      </c>
      <c r="C38" s="10">
        <f>[2]DYDX!$J$4</f>
        <v>11.98379588671366</v>
      </c>
      <c r="D38" s="20">
        <f t="shared" si="0"/>
        <v>2.6997155610821292E-3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7" t="s">
        <v>1</v>
      </c>
      <c r="C39" s="1">
        <f>$T$2</f>
        <v>10.5</v>
      </c>
      <c r="D39" s="20">
        <f t="shared" si="0"/>
        <v>2.3654452778848201E-3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54</v>
      </c>
      <c r="C40" s="9">
        <f>[2]LINK!$J$4</f>
        <v>9.0565107638750586</v>
      </c>
      <c r="D40" s="20">
        <f t="shared" si="0"/>
        <v>2.0402552971925049E-3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51</v>
      </c>
      <c r="C41" s="9">
        <f>[2]DOGE!$J$4</f>
        <v>5.5867433786444778</v>
      </c>
      <c r="D41" s="20">
        <f t="shared" si="0"/>
        <v>1.2585843565494157E-3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37</v>
      </c>
      <c r="C42" s="9">
        <f>[2]GRT!$J$4</f>
        <v>4.8330889733064515</v>
      </c>
      <c r="D42" s="20">
        <f t="shared" si="0"/>
        <v>1.0888007132861847E-3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33</v>
      </c>
      <c r="C43" s="1">
        <f>[2]EGLD!$J$4</f>
        <v>5.154541751062351</v>
      </c>
      <c r="D43" s="20">
        <f t="shared" si="0"/>
        <v>1.161217756639104E-3</v>
      </c>
    </row>
    <row r="44" spans="2:14">
      <c r="B44" s="22" t="s">
        <v>56</v>
      </c>
      <c r="C44" s="9">
        <f>[2]SHIB!$J$4</f>
        <v>4.6472480518464092</v>
      </c>
      <c r="D44" s="20">
        <f t="shared" si="0"/>
        <v>1.0469343770856685E-3</v>
      </c>
    </row>
    <row r="45" spans="2:14">
      <c r="B45" s="22" t="s">
        <v>23</v>
      </c>
      <c r="C45" s="9">
        <f>[2]LUNA!J4</f>
        <v>3.5908935418267083</v>
      </c>
      <c r="D45" s="20">
        <f t="shared" si="0"/>
        <v>8.0895830208581754E-4</v>
      </c>
    </row>
    <row r="46" spans="2:14">
      <c r="B46" s="22" t="s">
        <v>36</v>
      </c>
      <c r="C46" s="9">
        <f>[2]AMP!$J$4</f>
        <v>3.4711672805944103</v>
      </c>
      <c r="D46" s="20">
        <f t="shared" si="0"/>
        <v>7.8198630977431821E-4</v>
      </c>
    </row>
    <row r="47" spans="2:14">
      <c r="B47" s="22" t="s">
        <v>64</v>
      </c>
      <c r="C47" s="10">
        <f>[2]ACE!$J$4</f>
        <v>3.3027501550273128</v>
      </c>
      <c r="D47" s="20">
        <f t="shared" si="0"/>
        <v>7.440452150707348E-4</v>
      </c>
    </row>
    <row r="48" spans="2:14">
      <c r="B48" s="22" t="s">
        <v>40</v>
      </c>
      <c r="C48" s="9">
        <f>[2]SHPING!$J$4</f>
        <v>2.924829119310175</v>
      </c>
      <c r="D48" s="20">
        <f t="shared" si="0"/>
        <v>6.5890697418021632E-4</v>
      </c>
    </row>
    <row r="49" spans="2:4">
      <c r="B49" s="22" t="s">
        <v>62</v>
      </c>
      <c r="C49" s="10">
        <f>[2]SEI!$J$4</f>
        <v>2.1993644437901372</v>
      </c>
      <c r="D49" s="20">
        <f t="shared" si="0"/>
        <v>4.9547392742010996E-4</v>
      </c>
    </row>
    <row r="50" spans="2:4">
      <c r="B50" s="22" t="s">
        <v>50</v>
      </c>
      <c r="C50" s="9">
        <f>[2]KAVA!$J$4</f>
        <v>2.5766131376702321</v>
      </c>
      <c r="D50" s="20">
        <f t="shared" si="0"/>
        <v>5.804607028036229E-4</v>
      </c>
    </row>
    <row r="51" spans="2:4">
      <c r="B51" s="7" t="s">
        <v>25</v>
      </c>
      <c r="C51" s="1">
        <f>[2]POLIS!J4</f>
        <v>2.5279197502233215</v>
      </c>
      <c r="D51" s="20">
        <f t="shared" si="0"/>
        <v>5.6949103200357426E-4</v>
      </c>
    </row>
    <row r="52" spans="2:4">
      <c r="B52" s="7" t="s">
        <v>28</v>
      </c>
      <c r="C52" s="1">
        <f>[2]ATLAS!O47</f>
        <v>2.0408166814623314</v>
      </c>
      <c r="D52" s="20">
        <f t="shared" si="0"/>
        <v>4.5975620782796585E-4</v>
      </c>
    </row>
    <row r="53" spans="2:4">
      <c r="B53" s="22" t="s">
        <v>63</v>
      </c>
      <c r="C53" s="10">
        <f>[2]MEME!$J$4</f>
        <v>1.8093609515671403</v>
      </c>
      <c r="D53" s="20">
        <f t="shared" si="0"/>
        <v>4.0761374465463589E-4</v>
      </c>
    </row>
    <row r="54" spans="2:4">
      <c r="B54" s="7" t="s">
        <v>27</v>
      </c>
      <c r="C54" s="1">
        <f>[2]Ayman!$E$9</f>
        <v>1.6967935999999999</v>
      </c>
      <c r="D54" s="20">
        <f t="shared" si="0"/>
        <v>3.8225451511096994E-4</v>
      </c>
    </row>
    <row r="55" spans="2:4">
      <c r="B55" s="22" t="s">
        <v>43</v>
      </c>
      <c r="C55" s="9">
        <f>[2]TRX!$J$4</f>
        <v>0.99315263441829449</v>
      </c>
      <c r="D55" s="20">
        <f t="shared" si="0"/>
        <v>2.2373792469558324E-4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H7" sqref="H7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1" sqref="K11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2023-12-30T18:20:36Z</dcterms:modified>
</cp:coreProperties>
</file>