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6" l="1"/>
  <c r="C28"/>
  <c r="C20" l="1"/>
  <c r="T2"/>
  <c r="C24" i="2" l="1"/>
  <c r="C30" i="1" l="1"/>
  <c r="C4"/>
  <c r="C37"/>
  <c r="C29"/>
  <c r="Q2" l="1"/>
  <c r="C45" l="1"/>
  <c r="C48" l="1"/>
  <c r="C44" l="1"/>
  <c r="C16" l="1"/>
  <c r="C43" l="1"/>
  <c r="C17" l="1"/>
  <c r="C42" l="1"/>
  <c r="C19" l="1"/>
  <c r="C47"/>
  <c r="C35" l="1"/>
  <c r="C49"/>
  <c r="C41"/>
  <c r="C39"/>
  <c r="C40"/>
  <c r="C31"/>
  <c r="C33" l="1"/>
  <c r="C50" l="1"/>
  <c r="C25" l="1"/>
  <c r="C23"/>
  <c r="C14"/>
  <c r="C22"/>
  <c r="C36" l="1"/>
  <c r="C34"/>
  <c r="C38"/>
  <c r="C21"/>
  <c r="C27"/>
  <c r="C24"/>
  <c r="C15"/>
  <c r="C18"/>
  <c r="C13" l="1"/>
  <c r="C26" l="1"/>
  <c r="C12" l="1"/>
  <c r="C32" l="1"/>
  <c r="C7" l="1"/>
  <c r="D30" l="1"/>
  <c r="Q3"/>
  <c r="D28"/>
  <c r="D24"/>
  <c r="D43"/>
  <c r="D47"/>
  <c r="D34"/>
  <c r="D49"/>
  <c r="D45"/>
  <c r="D21"/>
  <c r="D40"/>
  <c r="M9"/>
  <c r="D50"/>
  <c r="D15"/>
  <c r="D18"/>
  <c r="D33"/>
  <c r="D17"/>
  <c r="D27"/>
  <c r="D13"/>
  <c r="D36"/>
  <c r="D31"/>
  <c r="M8"/>
  <c r="D12"/>
  <c r="D20"/>
  <c r="D19"/>
  <c r="D38"/>
  <c r="D23"/>
  <c r="D22"/>
  <c r="D7"/>
  <c r="E7" s="1"/>
  <c r="D26"/>
  <c r="D37"/>
  <c r="D48"/>
  <c r="N9"/>
  <c r="N8"/>
  <c r="D35"/>
  <c r="D39"/>
  <c r="D44"/>
  <c r="D16"/>
  <c r="D14"/>
  <c r="D46"/>
  <c r="D42"/>
  <c r="D41"/>
  <c r="D29"/>
  <c r="D25"/>
  <c r="D32"/>
  <c r="M10" l="1"/>
  <c r="N10"/>
  <c r="M11" l="1"/>
  <c r="N11"/>
  <c r="M12" l="1"/>
  <c r="N12"/>
  <c r="N13" l="1"/>
  <c r="M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<sst xmlns="http://schemas.openxmlformats.org/spreadsheetml/2006/main" count="95" uniqueCount="60">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</sst>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923.91309338969427</c:v>
                </c:pt>
                <c:pt idx="1">
                  <c:v>872.9532930896122</c:v>
                </c:pt>
                <c:pt idx="2">
                  <c:v>759.49188754100169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923.91309338969427</v>
          </cell>
        </row>
      </sheetData>
      <sheetData sheetId="1">
        <row r="4">
          <cell r="J4">
            <v>872.9532930896122</v>
          </cell>
        </row>
      </sheetData>
      <sheetData sheetId="2">
        <row r="2">
          <cell r="Y2">
            <v>59.4</v>
          </cell>
        </row>
      </sheetData>
      <sheetData sheetId="3">
        <row r="4">
          <cell r="J4">
            <v>0.84809706472134527</v>
          </cell>
        </row>
      </sheetData>
      <sheetData sheetId="4">
        <row r="46">
          <cell r="M46">
            <v>76.27000000000001</v>
          </cell>
          <cell r="O46">
            <v>0.59472803527067342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24.810793833097318</v>
          </cell>
        </row>
      </sheetData>
      <sheetData sheetId="8">
        <row r="4">
          <cell r="J4">
            <v>7.5352858804793224</v>
          </cell>
        </row>
      </sheetData>
      <sheetData sheetId="9">
        <row r="4">
          <cell r="J4">
            <v>17.322919996964259</v>
          </cell>
        </row>
      </sheetData>
      <sheetData sheetId="10">
        <row r="4">
          <cell r="J4">
            <v>10.961654864186608</v>
          </cell>
        </row>
      </sheetData>
      <sheetData sheetId="11">
        <row r="4">
          <cell r="J4">
            <v>30.204756398650339</v>
          </cell>
        </row>
      </sheetData>
      <sheetData sheetId="12">
        <row r="4">
          <cell r="J4">
            <v>1.9702104816998303</v>
          </cell>
        </row>
      </sheetData>
      <sheetData sheetId="13">
        <row r="4">
          <cell r="J4">
            <v>119.62619277280599</v>
          </cell>
        </row>
      </sheetData>
      <sheetData sheetId="14">
        <row r="4">
          <cell r="J4">
            <v>3.8739072946471254</v>
          </cell>
        </row>
      </sheetData>
      <sheetData sheetId="15">
        <row r="4">
          <cell r="J4">
            <v>26.798973112852064</v>
          </cell>
        </row>
      </sheetData>
      <sheetData sheetId="16">
        <row r="4">
          <cell r="J4">
            <v>4.1476442953981874</v>
          </cell>
        </row>
      </sheetData>
      <sheetData sheetId="17">
        <row r="4">
          <cell r="J4">
            <v>5.4300638204769296</v>
          </cell>
        </row>
      </sheetData>
      <sheetData sheetId="18">
        <row r="4">
          <cell r="J4">
            <v>7.6613071424465007</v>
          </cell>
        </row>
      </sheetData>
      <sheetData sheetId="19">
        <row r="4">
          <cell r="J4">
            <v>6.1453216576499425</v>
          </cell>
        </row>
      </sheetData>
      <sheetData sheetId="20">
        <row r="4">
          <cell r="J4">
            <v>10.581981418555573</v>
          </cell>
        </row>
      </sheetData>
      <sheetData sheetId="21">
        <row r="4">
          <cell r="J4">
            <v>1.178794569556928</v>
          </cell>
        </row>
      </sheetData>
      <sheetData sheetId="22">
        <row r="4">
          <cell r="J4">
            <v>29.547728210309714</v>
          </cell>
        </row>
      </sheetData>
      <sheetData sheetId="23">
        <row r="4">
          <cell r="J4">
            <v>27.804419590949649</v>
          </cell>
        </row>
      </sheetData>
      <sheetData sheetId="24">
        <row r="4">
          <cell r="J4">
            <v>24.886273139730484</v>
          </cell>
        </row>
      </sheetData>
      <sheetData sheetId="25">
        <row r="4">
          <cell r="J4">
            <v>24.759914094809123</v>
          </cell>
        </row>
      </sheetData>
      <sheetData sheetId="26">
        <row r="4">
          <cell r="J4">
            <v>3.2090435650562372</v>
          </cell>
        </row>
      </sheetData>
      <sheetData sheetId="27">
        <row r="4">
          <cell r="J4">
            <v>129.82848319214548</v>
          </cell>
        </row>
      </sheetData>
      <sheetData sheetId="28">
        <row r="4">
          <cell r="J4">
            <v>0.68965947788134274</v>
          </cell>
        </row>
      </sheetData>
      <sheetData sheetId="29">
        <row r="4">
          <cell r="J4">
            <v>7.0730993846573371</v>
          </cell>
        </row>
      </sheetData>
      <sheetData sheetId="30">
        <row r="4">
          <cell r="J4">
            <v>20.629074734836728</v>
          </cell>
        </row>
      </sheetData>
      <sheetData sheetId="31">
        <row r="4">
          <cell r="J4">
            <v>4.160042985712292</v>
          </cell>
        </row>
      </sheetData>
      <sheetData sheetId="32">
        <row r="4">
          <cell r="J4">
            <v>2.730105185323255</v>
          </cell>
        </row>
      </sheetData>
      <sheetData sheetId="33">
        <row r="4">
          <cell r="J4">
            <v>1.7282530448952482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2" sqref="N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26.14+15.37</f>
        <v>41.51</v>
      </c>
      <c r="J2" t="s">
        <v>6</v>
      </c>
      <c r="K2" s="9">
        <v>16.306000000000001</v>
      </c>
      <c r="M2" t="s">
        <v>7</v>
      </c>
      <c r="N2" s="9">
        <v>4.8499999999999996</v>
      </c>
      <c r="P2" t="s">
        <v>8</v>
      </c>
      <c r="Q2" s="10">
        <f>N2+K2+H2</f>
        <v>62.665999999999997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2.4298208170348119E-2</v>
      </c>
    </row>
    <row r="4" spans="2:20">
      <c r="B4" t="s">
        <v>30</v>
      </c>
      <c r="C4" s="19">
        <f>Investissement!C24</f>
        <v>2329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2579.0379093250722</v>
      </c>
      <c r="D7" s="20">
        <f>(C7*[1]Feuil1!$K$2-C4)/C4</f>
        <v>7.6962204748027754E-3</v>
      </c>
      <c r="E7" s="32">
        <f>C7-C7/(1+D7)</f>
        <v>19.697249984412792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923.91309338969427</v>
      </c>
    </row>
    <row r="9" spans="2:20">
      <c r="M9" s="17" t="str">
        <f>IF(C13&gt;C7*[2]Params!F8,B13,"Others")</f>
        <v>BTC</v>
      </c>
      <c r="N9" s="18">
        <f>IF(C13&gt;C7*0.1,C13,C7)</f>
        <v>872.9532930896122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759.49188754100169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923.91309338969427</v>
      </c>
      <c r="D12" s="30">
        <f>C12/$C$7</f>
        <v>0.35823943884232395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872.9532930896122</v>
      </c>
      <c r="D13" s="30">
        <f t="shared" ref="D13:D50" si="0">C13/$C$7</f>
        <v>0.33848020997801537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119.62619277280599</v>
      </c>
      <c r="D14" s="30">
        <f t="shared" si="0"/>
        <v>4.6384038148594674E-2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129.82848319214548</v>
      </c>
      <c r="D15" s="30">
        <f t="shared" si="0"/>
        <v>5.0339889430365631E-2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2.9573043391192214E-2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59.4</v>
      </c>
      <c r="D17" s="30">
        <f t="shared" si="0"/>
        <v>2.3031844466196633E-2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27.804419590949649</v>
      </c>
      <c r="D18" s="30">
        <f>C18/$C$7</f>
        <v>1.0780927062148535E-2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29.547728210309714</v>
      </c>
      <c r="D19" s="30">
        <f>C19/$C$7</f>
        <v>1.1456880142580875E-2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41.51</v>
      </c>
      <c r="D20" s="30">
        <f t="shared" si="0"/>
        <v>1.6095149222084548E-2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30.204756398650339</v>
      </c>
      <c r="D21" s="30">
        <f t="shared" si="0"/>
        <v>1.17116372308598E-2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24.810793833097318</v>
      </c>
      <c r="D22" s="30">
        <f t="shared" si="0"/>
        <v>9.6201741523024922E-3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24.886273139730484</v>
      </c>
      <c r="D23" s="30">
        <f t="shared" si="0"/>
        <v>9.6494406110700249E-3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26.798973112852064</v>
      </c>
      <c r="D24" s="30">
        <f t="shared" si="0"/>
        <v>1.0391073747289464E-2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24.759914094809123</v>
      </c>
      <c r="D25" s="30">
        <f t="shared" si="0"/>
        <v>9.600445966801912E-3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20.629074734836728</v>
      </c>
      <c r="D26" s="30">
        <f t="shared" si="0"/>
        <v>7.9987481611836046E-3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17.322919996964259</v>
      </c>
      <c r="D27" s="30">
        <f t="shared" si="0"/>
        <v>6.7168147991657958E-3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7.7548297865981932E-3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6.3225127250135073E-3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4.8499999999999996</v>
      </c>
      <c r="D30" s="30">
        <f t="shared" si="0"/>
        <v>1.8805462232500618E-3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10.961654864186608</v>
      </c>
      <c r="D31" s="30">
        <f t="shared" si="0"/>
        <v>4.2502883825601637E-3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10.581981418555573</v>
      </c>
      <c r="D32" s="30">
        <f t="shared" si="0"/>
        <v>4.1030732352921682E-3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7.5352858804793224</v>
      </c>
      <c r="D33" s="30">
        <f t="shared" si="0"/>
        <v>2.921742969823692E-3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7.6613071424465007</v>
      </c>
      <c r="D34" s="30">
        <f t="shared" si="0"/>
        <v>2.9706066416260806E-3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7.0730993846573371</v>
      </c>
      <c r="D35" s="30">
        <f t="shared" si="0"/>
        <v>2.7425340895855035E-3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6.1453216576499425</v>
      </c>
      <c r="D36" s="30">
        <f t="shared" si="0"/>
        <v>2.3827961719485378E-3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2.0938040423815123E-3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5.4300638204769296</v>
      </c>
      <c r="D38" s="30">
        <f t="shared" si="0"/>
        <v>2.1054610329081839E-3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4.1476442953981874</v>
      </c>
      <c r="D39" s="30">
        <f t="shared" si="0"/>
        <v>1.608213776308397E-3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3.8739072946471254</v>
      </c>
      <c r="D40" s="30">
        <f t="shared" si="0"/>
        <v>1.5020745839524775E-3</v>
      </c>
    </row>
    <row r="41" spans="2:14">
      <c r="B41" s="22" t="s">
        <v>56</v>
      </c>
      <c r="C41" s="9">
        <f>[2]SHIB!$J$4</f>
        <v>3.2090435650562372</v>
      </c>
      <c r="D41" s="30">
        <f t="shared" si="0"/>
        <v>1.2442793312394682E-3</v>
      </c>
    </row>
    <row r="42" spans="2:14">
      <c r="B42" s="22" t="s">
        <v>37</v>
      </c>
      <c r="C42" s="9">
        <f>[2]GRT!$J$4</f>
        <v>4.160042985712292</v>
      </c>
      <c r="D42" s="30">
        <f t="shared" si="0"/>
        <v>1.6130212629565282E-3</v>
      </c>
    </row>
    <row r="43" spans="2:14">
      <c r="B43" s="22" t="s">
        <v>50</v>
      </c>
      <c r="C43" s="9">
        <f>[2]KAVA!$J$4</f>
        <v>2.730105185323255</v>
      </c>
      <c r="D43" s="30">
        <f t="shared" si="0"/>
        <v>1.0585750505845478E-3</v>
      </c>
    </row>
    <row r="44" spans="2:14">
      <c r="B44" s="22" t="s">
        <v>36</v>
      </c>
      <c r="C44" s="9">
        <f>[2]AMP!$J$4</f>
        <v>1.9702104816998303</v>
      </c>
      <c r="D44" s="30">
        <f t="shared" si="0"/>
        <v>7.6393234646769095E-4</v>
      </c>
    </row>
    <row r="45" spans="2:14">
      <c r="B45" s="22" t="s">
        <v>40</v>
      </c>
      <c r="C45" s="9">
        <f>[2]SHPING!$J$4</f>
        <v>1.7282530448952482</v>
      </c>
      <c r="D45" s="30">
        <f t="shared" si="0"/>
        <v>6.7011540956663483E-4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6.5791727754945894E-4</v>
      </c>
    </row>
    <row r="47" spans="2:14">
      <c r="B47" s="22" t="s">
        <v>23</v>
      </c>
      <c r="C47" s="9">
        <f>[2]LUNA!J4</f>
        <v>1.178794569556928</v>
      </c>
      <c r="D47" s="30">
        <f t="shared" si="0"/>
        <v>4.5706756201401304E-4</v>
      </c>
    </row>
    <row r="48" spans="2:14">
      <c r="B48" s="7" t="s">
        <v>25</v>
      </c>
      <c r="C48" s="1">
        <f>[2]POLIS!J4</f>
        <v>0.84809706472134527</v>
      </c>
      <c r="D48" s="30">
        <f t="shared" si="0"/>
        <v>3.2884241897137922E-4</v>
      </c>
    </row>
    <row r="49" spans="2:4">
      <c r="B49" s="22" t="s">
        <v>43</v>
      </c>
      <c r="C49" s="9">
        <f>[2]TRX!$J$4</f>
        <v>0.68965947788134274</v>
      </c>
      <c r="D49" s="30">
        <f t="shared" si="0"/>
        <v>2.6740959308419973E-4</v>
      </c>
    </row>
    <row r="50" spans="2:4">
      <c r="B50" s="7" t="s">
        <v>28</v>
      </c>
      <c r="C50" s="1">
        <f>[2]ATLAS!O46</f>
        <v>0.59472803527067342</v>
      </c>
      <c r="D50" s="30">
        <f t="shared" si="0"/>
        <v>2.3060073414210195E-4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"/>
  <sheetViews>
    <sheetView workbookViewId="0">
      <selection activeCell="B22" sqref="B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5"/>
      <c r="C23" s="16"/>
      <c r="D23" s="29"/>
      <c r="E23" s="25"/>
    </row>
    <row r="24" spans="2:5">
      <c r="B24" t="s">
        <v>8</v>
      </c>
      <c r="C24" s="19">
        <f>SUM(C4:C23)</f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2023-06-29T21:29:07Z</dcterms:modified>
</cp:coreProperties>
</file>