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K2"/>
  <c r="H2"/>
  <c r="C51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3" i="1"/>
  <c r="T2"/>
  <c r="C27" i="2"/>
  <c r="Q2" i="1" l="1"/>
  <c r="C27"/>
  <c r="C50" l="1"/>
  <c r="C14"/>
  <c r="C4"/>
  <c r="C37"/>
  <c r="C21"/>
  <c r="C43" l="1"/>
  <c r="C45"/>
  <c r="C48" l="1"/>
  <c r="C47" l="1"/>
  <c r="C54"/>
  <c r="C18"/>
  <c r="C19"/>
  <c r="C46" l="1"/>
  <c r="C36" l="1"/>
  <c r="C40" l="1"/>
  <c r="C55" l="1"/>
  <c r="C32" l="1"/>
  <c r="C41" l="1"/>
  <c r="C42" l="1"/>
  <c r="C29" l="1"/>
  <c r="C38" l="1"/>
  <c r="C35"/>
  <c r="C23" l="1"/>
  <c r="C20"/>
  <c r="C44" l="1"/>
  <c r="C16" l="1"/>
  <c r="C12" l="1"/>
  <c r="C13" l="1"/>
  <c r="C31" l="1"/>
  <c r="C49" l="1"/>
  <c r="C52" l="1"/>
  <c r="C33" l="1"/>
  <c r="C39" l="1"/>
  <c r="C26" l="1"/>
  <c r="C17" l="1"/>
  <c r="C22" l="1"/>
  <c r="C30" l="1"/>
  <c r="C25"/>
  <c r="C24" l="1"/>
  <c r="C15" l="1"/>
  <c r="C34" l="1"/>
  <c r="C28" l="1"/>
  <c r="C7" l="1"/>
  <c r="D43" l="1"/>
  <c r="D30"/>
  <c r="D50"/>
  <c r="D23"/>
  <c r="D20"/>
  <c r="D39"/>
  <c r="D41"/>
  <c r="N8"/>
  <c r="D35"/>
  <c r="D24"/>
  <c r="D42"/>
  <c r="D32"/>
  <c r="D48"/>
  <c r="D49"/>
  <c r="D31"/>
  <c r="D7"/>
  <c r="E7" s="1"/>
  <c r="D46"/>
  <c r="D27"/>
  <c r="D38"/>
  <c r="D19"/>
  <c r="D33"/>
  <c r="D17"/>
  <c r="D21"/>
  <c r="D16"/>
  <c r="D34"/>
  <c r="D15"/>
  <c r="D29"/>
  <c r="D12"/>
  <c r="N9"/>
  <c r="D47"/>
  <c r="M8"/>
  <c r="D45"/>
  <c r="D44"/>
  <c r="M9"/>
  <c r="D54"/>
  <c r="D51"/>
  <c r="D13"/>
  <c r="D14"/>
  <c r="D36"/>
  <c r="D22"/>
  <c r="D53"/>
  <c r="D55"/>
  <c r="D52"/>
  <c r="D25"/>
  <c r="D37"/>
  <c r="Q3"/>
  <c r="D40"/>
  <c r="D18"/>
  <c r="D26"/>
  <c r="D28"/>
  <c r="M10" l="1"/>
  <c r="N10"/>
  <c r="M11" l="1"/>
  <c r="N11"/>
  <c r="M12" l="1"/>
  <c r="N12"/>
  <c r="N13" l="1"/>
  <c r="M13"/>
  <c r="N14" l="1"/>
  <c r="M14"/>
  <c r="N15" l="1"/>
  <c r="M15"/>
  <c r="N16" l="1"/>
  <c r="M16"/>
  <c r="N17" l="1"/>
  <c r="M17"/>
  <c r="N18" l="1"/>
  <c r="M18"/>
  <c r="N19" l="1"/>
  <c r="M19"/>
  <c r="N20" l="1"/>
  <c r="M20"/>
  <c r="N21" l="1"/>
  <c r="M21"/>
  <c r="N22" l="1"/>
  <c r="M22"/>
  <c r="N23" l="1"/>
  <c r="M23"/>
  <c r="N24" l="1"/>
  <c r="M24"/>
  <c r="M25" l="1"/>
  <c r="N25"/>
  <c r="M26" l="1"/>
  <c r="N26"/>
  <c r="N27" l="1"/>
  <c r="M27"/>
  <c r="N28" l="1"/>
  <c r="M28"/>
  <c r="N29" l="1"/>
  <c r="M29"/>
  <c r="N30" l="1"/>
  <c r="M30"/>
  <c r="N31" l="1"/>
  <c r="M31"/>
  <c r="N32" l="1"/>
  <c r="M32"/>
  <c r="N33" l="1"/>
  <c r="M33"/>
  <c r="M34" l="1"/>
  <c r="N34"/>
  <c r="M35" l="1"/>
  <c r="N35"/>
  <c r="N36" l="1"/>
  <c r="M36"/>
  <c r="M37" l="1"/>
  <c r="N37"/>
  <c r="N38" l="1"/>
  <c r="M38"/>
  <c r="M39" l="1"/>
  <c r="N39"/>
  <c r="M40" l="1"/>
  <c r="N40"/>
  <c r="N41" l="1"/>
  <c r="M41"/>
  <c r="M42" l="1"/>
  <c r="N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<sst xmlns="http://schemas.openxmlformats.org/spreadsheetml/2006/main" count="107" uniqueCount="67">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</sst>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1238.2991522009377</c:v>
                </c:pt>
                <c:pt idx="1">
                  <c:v>1259.90354160475</c:v>
                </c:pt>
                <c:pt idx="2">
                  <c:v>599.86</c:v>
                </c:pt>
                <c:pt idx="3">
                  <c:v>244.88449643892727</c:v>
                </c:pt>
                <c:pt idx="4">
                  <c:v>1084.044028993982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1259.90354160475</v>
          </cell>
        </row>
      </sheetData>
      <sheetData sheetId="1">
        <row r="4">
          <cell r="J4">
            <v>1238.2991522009377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3.0415238729377094</v>
          </cell>
        </row>
      </sheetData>
      <sheetData sheetId="4">
        <row r="47">
          <cell r="M47">
            <v>112.44999999999999</v>
          </cell>
          <cell r="O47">
            <v>2.1467157826375534</v>
          </cell>
        </row>
      </sheetData>
      <sheetData sheetId="5">
        <row r="4">
          <cell r="C4">
            <v>-106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3.6663522869519212</v>
          </cell>
        </row>
      </sheetData>
      <sheetData sheetId="8">
        <row r="4">
          <cell r="J4">
            <v>44.107095146897457</v>
          </cell>
        </row>
      </sheetData>
      <sheetData sheetId="9">
        <row r="4">
          <cell r="J4">
            <v>11.800077602504929</v>
          </cell>
        </row>
      </sheetData>
      <sheetData sheetId="10">
        <row r="4">
          <cell r="J4">
            <v>23.597626663244167</v>
          </cell>
        </row>
      </sheetData>
      <sheetData sheetId="11">
        <row r="4">
          <cell r="J4">
            <v>14.148335518866755</v>
          </cell>
        </row>
      </sheetData>
      <sheetData sheetId="12">
        <row r="4">
          <cell r="J4">
            <v>60.446597898757531</v>
          </cell>
        </row>
      </sheetData>
      <sheetData sheetId="13">
        <row r="4">
          <cell r="J4">
            <v>3.6698944158596749</v>
          </cell>
        </row>
      </sheetData>
      <sheetData sheetId="14">
        <row r="4">
          <cell r="J4">
            <v>211.80172139189219</v>
          </cell>
        </row>
      </sheetData>
      <sheetData sheetId="15">
        <row r="4">
          <cell r="J4">
            <v>5.6030185852063923</v>
          </cell>
        </row>
      </sheetData>
      <sheetData sheetId="16">
        <row r="4">
          <cell r="J4">
            <v>38.325742589405493</v>
          </cell>
        </row>
      </sheetData>
      <sheetData sheetId="17">
        <row r="4">
          <cell r="J4">
            <v>5.3002997589050267</v>
          </cell>
        </row>
      </sheetData>
      <sheetData sheetId="18">
        <row r="4">
          <cell r="J4">
            <v>5.3778388634816219</v>
          </cell>
        </row>
      </sheetData>
      <sheetData sheetId="19">
        <row r="4">
          <cell r="J4">
            <v>13.402944514780827</v>
          </cell>
        </row>
      </sheetData>
      <sheetData sheetId="20">
        <row r="4">
          <cell r="J4">
            <v>2.6610911764592</v>
          </cell>
        </row>
      </sheetData>
      <sheetData sheetId="21">
        <row r="4">
          <cell r="J4">
            <v>13.563898873473807</v>
          </cell>
        </row>
      </sheetData>
      <sheetData sheetId="22">
        <row r="4">
          <cell r="J4">
            <v>8.2822969209930353</v>
          </cell>
        </row>
      </sheetData>
      <sheetData sheetId="23">
        <row r="4">
          <cell r="J4">
            <v>11.964716669138406</v>
          </cell>
        </row>
      </sheetData>
      <sheetData sheetId="24">
        <row r="4">
          <cell r="J4">
            <v>3.751661916472206</v>
          </cell>
        </row>
      </sheetData>
      <sheetData sheetId="25">
        <row r="4">
          <cell r="J4">
            <v>18.912118758543983</v>
          </cell>
        </row>
      </sheetData>
      <sheetData sheetId="26">
        <row r="4">
          <cell r="J4">
            <v>58.106605119898063</v>
          </cell>
        </row>
      </sheetData>
      <sheetData sheetId="27">
        <row r="4">
          <cell r="J4">
            <v>1.8985729204748043</v>
          </cell>
        </row>
      </sheetData>
      <sheetData sheetId="28">
        <row r="4">
          <cell r="J4">
            <v>45.348740972986199</v>
          </cell>
        </row>
      </sheetData>
      <sheetData sheetId="29">
        <row r="4">
          <cell r="J4">
            <v>42.053413611250264</v>
          </cell>
        </row>
      </sheetData>
      <sheetData sheetId="30">
        <row r="4">
          <cell r="J4">
            <v>2.8265907569258766</v>
          </cell>
        </row>
      </sheetData>
      <sheetData sheetId="31">
        <row r="4">
          <cell r="J4">
            <v>4.6384371098961941</v>
          </cell>
        </row>
      </sheetData>
      <sheetData sheetId="32">
        <row r="4">
          <cell r="J4">
            <v>2.8056161590467328</v>
          </cell>
        </row>
      </sheetData>
      <sheetData sheetId="33">
        <row r="4">
          <cell r="J4">
            <v>244.88449643892727</v>
          </cell>
        </row>
      </sheetData>
      <sheetData sheetId="34">
        <row r="4">
          <cell r="J4">
            <v>0.96335306254537556</v>
          </cell>
        </row>
      </sheetData>
      <sheetData sheetId="35">
        <row r="4">
          <cell r="J4">
            <v>12.024744406212527</v>
          </cell>
        </row>
      </sheetData>
      <sheetData sheetId="36">
        <row r="4">
          <cell r="J4">
            <v>19.225377343989983</v>
          </cell>
        </row>
      </sheetData>
      <sheetData sheetId="37">
        <row r="4">
          <cell r="J4">
            <v>9.8838942116653978</v>
          </cell>
        </row>
      </sheetData>
      <sheetData sheetId="38">
        <row r="4">
          <cell r="J4">
            <v>8.5703205116806522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20.7+5.53</f>
        <v>26.23</v>
      </c>
      <c r="J2" t="s">
        <v>6</v>
      </c>
      <c r="K2" s="9">
        <f>13.17+37.53</f>
        <v>50.7</v>
      </c>
      <c r="M2" t="s">
        <v>59</v>
      </c>
      <c r="N2" s="9">
        <f>599.86</f>
        <v>599.86</v>
      </c>
      <c r="P2" t="s">
        <v>8</v>
      </c>
      <c r="Q2" s="10">
        <f>N2+K2+H2</f>
        <v>676.79000000000008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0.15287809857377632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4426.9912192385946</v>
      </c>
      <c r="D7" s="20">
        <f>(C7*[1]Feuil1!$K$2-C4)/C4</f>
        <v>0.55303084406596814</v>
      </c>
      <c r="E7" s="31">
        <f>C7-C7/(1+D7)</f>
        <v>1576.4417686891443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BTC</v>
      </c>
      <c r="N8" s="18">
        <f>IF(C12&gt;C7*Params!F8,C12,C7)</f>
        <v>1238.2991522009377</v>
      </c>
    </row>
    <row r="9" spans="2:20">
      <c r="M9" s="17" t="str">
        <f>IF(C13&gt;C7*Params!F8,B13,"Others")</f>
        <v>ETH</v>
      </c>
      <c r="N9" s="18">
        <f>IF(C13&gt;C7*0.1,C13,C7)</f>
        <v>1259.90354160475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599.86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244.88449643892727</v>
      </c>
    </row>
    <row r="12" spans="2:20">
      <c r="B12" s="7" t="s">
        <v>4</v>
      </c>
      <c r="C12" s="1">
        <f>[2]BTC!J4</f>
        <v>1238.2991522009377</v>
      </c>
      <c r="D12" s="20">
        <f>C12/$C$7</f>
        <v>0.27971574617532552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1084.044028993982</v>
      </c>
    </row>
    <row r="13" spans="2:20">
      <c r="B13" s="7" t="s">
        <v>19</v>
      </c>
      <c r="C13" s="1">
        <f>[2]ETH!J4</f>
        <v>1259.90354160475</v>
      </c>
      <c r="D13" s="20">
        <f t="shared" ref="D13:D55" si="0">C13/$C$7</f>
        <v>0.28459589802878416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59</v>
      </c>
      <c r="C14" s="1">
        <f>$N$2</f>
        <v>599.86</v>
      </c>
      <c r="D14" s="20">
        <f t="shared" si="0"/>
        <v>0.13550060758945234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244.88449643892727</v>
      </c>
      <c r="D15" s="20">
        <f t="shared" si="0"/>
        <v>5.531623721653673E-2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211.80172139189219</v>
      </c>
      <c r="D16" s="20">
        <f t="shared" si="0"/>
        <v>4.7843266657375552E-2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112.44999999999999</v>
      </c>
      <c r="D17" s="20">
        <f t="shared" si="0"/>
        <v>2.540099910551448E-2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106</v>
      </c>
      <c r="D18" s="20">
        <f>C18/$C$7</f>
        <v>2.394402761391316E-2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1.4129235162738379E-2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47</v>
      </c>
      <c r="C20" s="9">
        <f>[2]AVAX!$J$4</f>
        <v>60.446597898757531</v>
      </c>
      <c r="D20" s="20">
        <f t="shared" si="0"/>
        <v>1.3654103860895807E-2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7" t="s">
        <v>6</v>
      </c>
      <c r="C21" s="1">
        <f>$K$2</f>
        <v>50.7</v>
      </c>
      <c r="D21" s="20">
        <f t="shared" si="0"/>
        <v>1.1452473585145258E-2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57</v>
      </c>
      <c r="C22" s="9">
        <f>[2]MINA!$J$4</f>
        <v>45.348740972986199</v>
      </c>
      <c r="D22" s="20">
        <f t="shared" si="0"/>
        <v>1.0243693453899781E-2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32</v>
      </c>
      <c r="C23" s="9">
        <f>[2]MATIC!$J$4</f>
        <v>58.106605119898063</v>
      </c>
      <c r="D23" s="20">
        <f t="shared" si="0"/>
        <v>1.3125529788128179E-2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45</v>
      </c>
      <c r="C24" s="9">
        <f>[2]ADA!$J$4</f>
        <v>44.107095146897457</v>
      </c>
      <c r="D24" s="20">
        <f t="shared" si="0"/>
        <v>9.9632217374227162E-3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42.053413611250264</v>
      </c>
      <c r="D25" s="20">
        <f t="shared" si="0"/>
        <v>9.4993216676140368E-3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38.325742589405493</v>
      </c>
      <c r="D26" s="20">
        <f t="shared" si="0"/>
        <v>8.6572890460797428E-3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7" t="s">
        <v>5</v>
      </c>
      <c r="C27" s="1">
        <f>H$2</f>
        <v>26.23</v>
      </c>
      <c r="D27" s="20">
        <f t="shared" si="0"/>
        <v>5.9250173991786999E-3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48</v>
      </c>
      <c r="C28" s="9">
        <f>[2]APE!$J$4</f>
        <v>23.597626663244167</v>
      </c>
      <c r="D28" s="20">
        <f t="shared" si="0"/>
        <v>5.3303983438446395E-3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18.912118758543983</v>
      </c>
      <c r="D29" s="20">
        <f t="shared" si="0"/>
        <v>4.2720027716243603E-3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22" t="s">
        <v>41</v>
      </c>
      <c r="C30" s="1">
        <f>[2]XRP!$J$4</f>
        <v>19.225377343989983</v>
      </c>
      <c r="D30" s="20">
        <f t="shared" si="0"/>
        <v>4.3427638303056284E-3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13.402944514780827</v>
      </c>
      <c r="D31" s="20">
        <f t="shared" si="0"/>
        <v>3.0275516374496042E-3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14.148335518866755</v>
      </c>
      <c r="D32" s="20">
        <f t="shared" si="0"/>
        <v>3.195925814666547E-3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46</v>
      </c>
      <c r="C33" s="9">
        <f>[2]ALGO!$J$4</f>
        <v>11.800077602504929</v>
      </c>
      <c r="D33" s="20">
        <f t="shared" si="0"/>
        <v>2.6654847543461911E-3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12.024744406212527</v>
      </c>
      <c r="D34" s="20">
        <f t="shared" si="0"/>
        <v>2.7162340765339676E-3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52</v>
      </c>
      <c r="C35" s="9">
        <f>[2]LDO!$J$4</f>
        <v>13.563898873473807</v>
      </c>
      <c r="D35" s="20">
        <f t="shared" si="0"/>
        <v>3.063909143196061E-3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44</v>
      </c>
      <c r="C36" s="9">
        <f>[2]LTC!$J$4</f>
        <v>11.964716669138406</v>
      </c>
      <c r="D36" s="20">
        <f t="shared" si="0"/>
        <v>2.7026745879103501E-3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2.3718140560951718E-3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54</v>
      </c>
      <c r="C38" s="9">
        <f>[2]LINK!$J$4</f>
        <v>8.2822969209930353</v>
      </c>
      <c r="D38" s="20">
        <f t="shared" si="0"/>
        <v>1.870863643234766E-3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33</v>
      </c>
      <c r="C39" s="1">
        <f>[2]EGLD!$J$4</f>
        <v>5.3002997589050267</v>
      </c>
      <c r="D39" s="20">
        <f t="shared" si="0"/>
        <v>1.1972690923513134E-3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51</v>
      </c>
      <c r="C40" s="9">
        <f>[2]DOGE!$J$4</f>
        <v>5.6030185852063923</v>
      </c>
      <c r="D40" s="20">
        <f t="shared" si="0"/>
        <v>1.2656493559004764E-3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56</v>
      </c>
      <c r="C41" s="9">
        <f>[2]SHIB!$J$4</f>
        <v>4.6384371098961941</v>
      </c>
      <c r="D41" s="20">
        <f t="shared" si="0"/>
        <v>1.0477628891014531E-3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5.3778388634816219</v>
      </c>
      <c r="D42" s="20">
        <f t="shared" si="0"/>
        <v>1.2147841721733899E-3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64</v>
      </c>
      <c r="C43" s="10">
        <f>[2]ACE!$J$4</f>
        <v>3.6663522869519212</v>
      </c>
      <c r="D43" s="20">
        <f t="shared" si="0"/>
        <v>8.281815132180233E-4</v>
      </c>
    </row>
    <row r="44" spans="2:14">
      <c r="B44" s="22" t="s">
        <v>23</v>
      </c>
      <c r="C44" s="9">
        <f>[2]LUNA!J4</f>
        <v>3.751661916472206</v>
      </c>
      <c r="D44" s="20">
        <f t="shared" si="0"/>
        <v>8.4745185401959315E-4</v>
      </c>
    </row>
    <row r="45" spans="2:14">
      <c r="B45" s="22" t="s">
        <v>36</v>
      </c>
      <c r="C45" s="9">
        <f>[2]AMP!$J$4</f>
        <v>3.6698944158596749</v>
      </c>
      <c r="D45" s="20">
        <f t="shared" si="0"/>
        <v>8.2898163427820538E-4</v>
      </c>
    </row>
    <row r="46" spans="2:14">
      <c r="B46" s="7" t="s">
        <v>25</v>
      </c>
      <c r="C46" s="1">
        <f>[2]POLIS!J4</f>
        <v>3.0415238729377094</v>
      </c>
      <c r="D46" s="20">
        <f t="shared" si="0"/>
        <v>6.8704086416977945E-4</v>
      </c>
    </row>
    <row r="47" spans="2:14">
      <c r="B47" s="22" t="s">
        <v>40</v>
      </c>
      <c r="C47" s="9">
        <f>[2]SHPING!$J$4</f>
        <v>2.8056161590467328</v>
      </c>
      <c r="D47" s="20">
        <f t="shared" si="0"/>
        <v>6.3375236590807501E-4</v>
      </c>
    </row>
    <row r="48" spans="2:14">
      <c r="B48" s="22" t="s">
        <v>50</v>
      </c>
      <c r="C48" s="9">
        <f>[2]KAVA!$J$4</f>
        <v>2.6610911764592</v>
      </c>
      <c r="D48" s="20">
        <f t="shared" si="0"/>
        <v>6.0110604351207308E-4</v>
      </c>
    </row>
    <row r="49" spans="2:4">
      <c r="B49" s="22" t="s">
        <v>62</v>
      </c>
      <c r="C49" s="10">
        <f>[2]SEI!$J$4</f>
        <v>2.8265907569258766</v>
      </c>
      <c r="D49" s="20">
        <f t="shared" si="0"/>
        <v>6.3849025601004619E-4</v>
      </c>
    </row>
    <row r="50" spans="2:4">
      <c r="B50" s="22" t="s">
        <v>65</v>
      </c>
      <c r="C50" s="10">
        <f>[2]DYDX!$J$4</f>
        <v>8.5703205116806522</v>
      </c>
      <c r="D50" s="20">
        <f t="shared" si="0"/>
        <v>1.9359244433185651E-3</v>
      </c>
    </row>
    <row r="51" spans="2:4">
      <c r="B51" s="22" t="s">
        <v>66</v>
      </c>
      <c r="C51" s="10">
        <f>[2]TIA!$J$4</f>
        <v>9.8838942116653978</v>
      </c>
      <c r="D51" s="20">
        <f t="shared" si="0"/>
        <v>2.2326437352557806E-3</v>
      </c>
    </row>
    <row r="52" spans="2:4">
      <c r="B52" s="7" t="s">
        <v>28</v>
      </c>
      <c r="C52" s="1">
        <f>[2]ATLAS!O47</f>
        <v>2.1467157826375534</v>
      </c>
      <c r="D52" s="20">
        <f t="shared" si="0"/>
        <v>4.8491530168581868E-4</v>
      </c>
    </row>
    <row r="53" spans="2:4">
      <c r="B53" s="22" t="s">
        <v>63</v>
      </c>
      <c r="C53" s="10">
        <f>[2]MEME!$J$4</f>
        <v>1.8985729204748043</v>
      </c>
      <c r="D53" s="20">
        <f t="shared" si="0"/>
        <v>4.2886304183845726E-4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3.8328370578784076E-4</v>
      </c>
    </row>
    <row r="55" spans="2:4">
      <c r="B55" s="22" t="s">
        <v>43</v>
      </c>
      <c r="C55" s="9">
        <f>[2]TRX!$J$4</f>
        <v>0.96335306254537556</v>
      </c>
      <c r="D55" s="20">
        <f t="shared" si="0"/>
        <v>2.176089842597574E-4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2023-12-26T23:44:40Z</dcterms:modified>
</cp:coreProperties>
</file>