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C16" l="1"/>
  <c r="T2"/>
  <c r="C25" i="2" l="1"/>
  <c r="C26" i="1" l="1"/>
  <c r="C4"/>
  <c r="C38"/>
  <c r="C30"/>
  <c r="Q2" l="1"/>
  <c r="C47" l="1"/>
  <c r="C43" l="1"/>
  <c r="C50" l="1"/>
  <c r="C40"/>
  <c r="C44" l="1"/>
  <c r="C23"/>
  <c r="C46"/>
  <c r="C41"/>
  <c r="C36"/>
  <c r="C45"/>
  <c r="C27"/>
  <c r="C18"/>
  <c r="C42" l="1"/>
  <c r="C17" l="1"/>
  <c r="C49" l="1"/>
  <c r="C25" l="1"/>
  <c r="C32" l="1"/>
  <c r="C37" l="1"/>
  <c r="C35"/>
  <c r="C29" l="1"/>
  <c r="C24" l="1"/>
  <c r="C19"/>
  <c r="C15"/>
  <c r="C20" l="1"/>
  <c r="C22" l="1"/>
  <c r="C21"/>
  <c r="C12" l="1"/>
  <c r="C13"/>
  <c r="C48" l="1"/>
  <c r="C34" l="1"/>
  <c r="C39" l="1"/>
  <c r="C33"/>
  <c r="C31"/>
  <c r="C28"/>
  <c r="C14" l="1"/>
  <c r="C7" s="1"/>
  <c r="D14" l="1"/>
  <c r="D45"/>
  <c r="D34"/>
  <c r="D29"/>
  <c r="D44"/>
  <c r="D46"/>
  <c r="M9"/>
  <c r="D16"/>
  <c r="D25"/>
  <c r="D41"/>
  <c r="D38"/>
  <c r="D23"/>
  <c r="D31"/>
  <c r="D30"/>
  <c r="N9"/>
  <c r="D28"/>
  <c r="D48"/>
  <c r="D40"/>
  <c r="D43"/>
  <c r="D27"/>
  <c r="D36"/>
  <c r="D49"/>
  <c r="D13"/>
  <c r="D7"/>
  <c r="E7" s="1"/>
  <c r="Q3"/>
  <c r="D24"/>
  <c r="D12"/>
  <c r="D32"/>
  <c r="D20"/>
  <c r="D35"/>
  <c r="D15"/>
  <c r="D33"/>
  <c r="D37"/>
  <c r="M8"/>
  <c r="D39"/>
  <c r="D50"/>
  <c r="D47"/>
  <c r="D42"/>
  <c r="N8"/>
  <c r="D21"/>
  <c r="D26"/>
  <c r="D18"/>
  <c r="D22"/>
  <c r="D17"/>
  <c r="D19"/>
  <c r="M10" l="1"/>
  <c r="N10"/>
  <c r="M11" l="1"/>
  <c r="N11"/>
  <c r="N12" l="1"/>
  <c r="M12"/>
  <c r="N13" l="1"/>
  <c r="M13"/>
  <c r="N14" l="1"/>
  <c r="M14"/>
  <c r="N15" l="1"/>
  <c r="M15"/>
  <c r="N16" l="1"/>
  <c r="M16"/>
  <c r="N17" l="1"/>
  <c r="M17"/>
  <c r="M18" l="1"/>
  <c r="N18"/>
  <c r="N19" l="1"/>
  <c r="M19"/>
  <c r="N20" l="1"/>
  <c r="M20"/>
  <c r="N21" l="1"/>
  <c r="M21"/>
  <c r="M22" s="1"/>
  <c r="N23" l="1"/>
  <c r="M23"/>
  <c r="M24" l="1"/>
  <c r="N24"/>
  <c r="N25" l="1"/>
  <c r="M25"/>
  <c r="N26" l="1"/>
  <c r="M26"/>
  <c r="M27" l="1"/>
  <c r="N27"/>
  <c r="N28" l="1"/>
  <c r="M28"/>
  <c r="M29" l="1"/>
  <c r="N29"/>
  <c r="N30" l="1"/>
  <c r="M30"/>
  <c r="N31" l="1"/>
  <c r="M31"/>
  <c r="M32" l="1"/>
  <c r="N32"/>
  <c r="M33" l="1"/>
  <c r="N33"/>
  <c r="M34" l="1"/>
  <c r="N34"/>
  <c r="N35" l="1"/>
  <c r="M35"/>
  <c r="M36" l="1"/>
  <c r="N36"/>
  <c r="N37" l="1"/>
  <c r="M37"/>
  <c r="M38" l="1"/>
  <c r="N38"/>
  <c r="M39" l="1"/>
  <c r="N39"/>
</calcChain>
</file>

<file path=xl/sharedStrings.xml><?xml version="1.0" encoding="utf-8"?>
<sst xmlns="http://schemas.openxmlformats.org/spreadsheetml/2006/main" count="97" uniqueCount="60">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</sst>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973.88630871215321</c:v>
                </c:pt>
                <c:pt idx="1">
                  <c:v>873.98362978688147</c:v>
                </c:pt>
                <c:pt idx="2">
                  <c:v>209.0009918551672</c:v>
                </c:pt>
                <c:pt idx="3">
                  <c:v>734.41092105417965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0.89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973.88630871215321</v>
          </cell>
        </row>
      </sheetData>
      <sheetData sheetId="1">
        <row r="4">
          <cell r="J4">
            <v>873.98362978688147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0.77387120926488462</v>
          </cell>
        </row>
      </sheetData>
      <sheetData sheetId="4">
        <row r="46">
          <cell r="M46">
            <v>79.390000000000015</v>
          </cell>
          <cell r="O46">
            <v>0.82709075370181573</v>
          </cell>
        </row>
      </sheetData>
      <sheetData sheetId="5">
        <row r="4">
          <cell r="C4">
            <v>-22.666666666666668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30.495417195381126</v>
          </cell>
        </row>
      </sheetData>
      <sheetData sheetId="8">
        <row r="4">
          <cell r="J4">
            <v>7.680036262573263</v>
          </cell>
        </row>
      </sheetData>
      <sheetData sheetId="9">
        <row r="4">
          <cell r="J4">
            <v>17.381414848863017</v>
          </cell>
        </row>
      </sheetData>
      <sheetData sheetId="10">
        <row r="4">
          <cell r="J4">
            <v>11.520964971725792</v>
          </cell>
        </row>
      </sheetData>
      <sheetData sheetId="11">
        <row r="4">
          <cell r="J4">
            <v>37.309430115191724</v>
          </cell>
        </row>
      </sheetData>
      <sheetData sheetId="12">
        <row r="4">
          <cell r="J4">
            <v>2.0309727755424052</v>
          </cell>
        </row>
      </sheetData>
      <sheetData sheetId="13">
        <row r="4">
          <cell r="J4">
            <v>132.37791235981084</v>
          </cell>
        </row>
      </sheetData>
      <sheetData sheetId="14">
        <row r="4">
          <cell r="J4">
            <v>4.3543407919505981</v>
          </cell>
        </row>
      </sheetData>
      <sheetData sheetId="15">
        <row r="4">
          <cell r="J4">
            <v>30.883153541832737</v>
          </cell>
        </row>
      </sheetData>
      <sheetData sheetId="16">
        <row r="4">
          <cell r="J4">
            <v>4.6739844734467431</v>
          </cell>
        </row>
      </sheetData>
      <sheetData sheetId="17">
        <row r="4">
          <cell r="J4">
            <v>6.2535955010658668</v>
          </cell>
        </row>
      </sheetData>
      <sheetData sheetId="18">
        <row r="4">
          <cell r="J4">
            <v>9.3658824455454219</v>
          </cell>
        </row>
      </sheetData>
      <sheetData sheetId="19">
        <row r="4">
          <cell r="J4">
            <v>7.756296011654257</v>
          </cell>
        </row>
      </sheetData>
      <sheetData sheetId="20">
        <row r="4">
          <cell r="J4">
            <v>11.955083701931041</v>
          </cell>
        </row>
      </sheetData>
      <sheetData sheetId="21">
        <row r="4">
          <cell r="J4">
            <v>1.4441189533670216</v>
          </cell>
        </row>
      </sheetData>
      <sheetData sheetId="22">
        <row r="4">
          <cell r="J4">
            <v>31.332990286752672</v>
          </cell>
        </row>
      </sheetData>
      <sheetData sheetId="23">
        <row r="4">
          <cell r="J4">
            <v>36.512797838616486</v>
          </cell>
        </row>
      </sheetData>
      <sheetData sheetId="24">
        <row r="4">
          <cell r="J4">
            <v>26.048889428994897</v>
          </cell>
        </row>
      </sheetData>
      <sheetData sheetId="25">
        <row r="4">
          <cell r="J4">
            <v>28.916680403097743</v>
          </cell>
        </row>
      </sheetData>
      <sheetData sheetId="26">
        <row r="4">
          <cell r="J4">
            <v>3.4904034515922704</v>
          </cell>
        </row>
      </sheetData>
      <sheetData sheetId="27">
        <row r="4">
          <cell r="J4">
            <v>209.0009918551672</v>
          </cell>
        </row>
      </sheetData>
      <sheetData sheetId="28">
        <row r="4">
          <cell r="J4">
            <v>0.743157564735762</v>
          </cell>
        </row>
      </sheetData>
      <sheetData sheetId="29">
        <row r="4">
          <cell r="J4">
            <v>9.7574663695686752</v>
          </cell>
        </row>
      </sheetData>
      <sheetData sheetId="30">
        <row r="4">
          <cell r="J4">
            <v>16.290657046405617</v>
          </cell>
        </row>
      </sheetData>
      <sheetData sheetId="31">
        <row r="4">
          <cell r="J4">
            <v>4.9755860585018574</v>
          </cell>
        </row>
      </sheetData>
      <sheetData sheetId="32">
        <row r="4">
          <cell r="J4">
            <v>2.7026380040549562</v>
          </cell>
        </row>
      </sheetData>
      <sheetData sheetId="33">
        <row r="4">
          <cell r="J4">
            <v>1.7764858055394812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C33" sqref="C3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13.11+45.4</f>
        <v>58.51</v>
      </c>
      <c r="J2" t="s">
        <v>6</v>
      </c>
      <c r="K2" s="9">
        <v>19.149999999999999</v>
      </c>
      <c r="M2" t="s">
        <v>7</v>
      </c>
      <c r="N2" s="9">
        <f>23.33</f>
        <v>23.33</v>
      </c>
      <c r="P2" t="s">
        <v>8</v>
      </c>
      <c r="Q2" s="10">
        <f>N2+K2+H2</f>
        <v>100.99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3.5865528058262701E-2</v>
      </c>
    </row>
    <row r="4" spans="2:20">
      <c r="B4" t="s">
        <v>30</v>
      </c>
      <c r="C4" s="19">
        <f>Investissement!C25</f>
        <v>2394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2815.7957087915765</v>
      </c>
      <c r="D7" s="20">
        <f>(C7*[1]Feuil1!$K$2-C4)/C4</f>
        <v>4.6807928498121688E-2</v>
      </c>
      <c r="E7" s="31">
        <f>C7-C7/(1+D7)</f>
        <v>125.9080683421389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973.88630871215321</v>
      </c>
    </row>
    <row r="9" spans="2:20">
      <c r="M9" s="17" t="str">
        <f>IF(C13&gt;C7*[2]Params!F8,B13,"Others")</f>
        <v>BTC</v>
      </c>
      <c r="N9" s="18">
        <f>IF(C13&gt;C7*0.1,C13,C7)</f>
        <v>873.98362978688147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209.0009918551672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734.41092105417965</v>
      </c>
    </row>
    <row r="12" spans="2:20">
      <c r="B12" s="7" t="s">
        <v>19</v>
      </c>
      <c r="C12" s="1">
        <f>[2]ETH!J4</f>
        <v>973.88630871215321</v>
      </c>
      <c r="D12" s="20">
        <f>C12/$C$7</f>
        <v>0.34586539984823866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873.98362978688147</v>
      </c>
      <c r="D13" s="20">
        <f t="shared" ref="D13:D50" si="0">C13/$C$7</f>
        <v>0.31038602234462498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209.0009918551672</v>
      </c>
      <c r="D14" s="20">
        <f t="shared" si="0"/>
        <v>7.422448695500776E-2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132.37791235981084</v>
      </c>
      <c r="D15" s="20">
        <f t="shared" si="0"/>
        <v>4.7012612437221865E-2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5</v>
      </c>
      <c r="C16" s="1">
        <f>H$2</f>
        <v>58.51</v>
      </c>
      <c r="D16" s="20">
        <f t="shared" si="0"/>
        <v>2.0779206324279143E-2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[2]ATLAS!M46</f>
        <v>79.390000000000015</v>
      </c>
      <c r="D17" s="20">
        <f t="shared" si="0"/>
        <v>2.8194517007084627E-2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69.150000000000006</v>
      </c>
      <c r="D18" s="20">
        <f>C18/$C$7</f>
        <v>2.4557889545785385E-2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32</v>
      </c>
      <c r="C19" s="9">
        <f>[2]MATIC!$J$4</f>
        <v>36.512797838616486</v>
      </c>
      <c r="D19" s="20">
        <f>C19/$C$7</f>
        <v>1.2967133135623065E-2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47</v>
      </c>
      <c r="C20" s="9">
        <f>[2]AVAX!$J$4</f>
        <v>37.309430115191724</v>
      </c>
      <c r="D20" s="20">
        <f t="shared" si="0"/>
        <v>1.3250048644758889E-2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45</v>
      </c>
      <c r="C21" s="9">
        <f>[2]ADA!$J$4</f>
        <v>30.495417195381126</v>
      </c>
      <c r="D21" s="20">
        <f t="shared" si="0"/>
        <v>1.0830124181298828E-2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42</v>
      </c>
      <c r="C22" s="1">
        <f>[2]DOT!$J$4</f>
        <v>30.883153541832737</v>
      </c>
      <c r="D22" s="20">
        <f t="shared" si="0"/>
        <v>1.09678246349365E-2</v>
      </c>
      <c r="M22" s="17" t="str">
        <f>IF(OR(M21="",M21="Others"),"",IF(C26&gt;C7*[2]Params!F8,B26,"Others"))</f>
        <v/>
      </c>
      <c r="N22" s="18"/>
    </row>
    <row r="23" spans="2:17">
      <c r="B23" s="7" t="s">
        <v>49</v>
      </c>
      <c r="C23" s="1">
        <f>[2]LUNC!J4</f>
        <v>31.332990286752672</v>
      </c>
      <c r="D23" s="20">
        <f t="shared" si="0"/>
        <v>1.1127579386858112E-2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38</v>
      </c>
      <c r="C24" s="9">
        <f>[2]NEAR!$J$4</f>
        <v>28.916680403097743</v>
      </c>
      <c r="D24" s="20">
        <f t="shared" si="0"/>
        <v>1.0269452543312381E-2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57</v>
      </c>
      <c r="C25" s="9">
        <f>[2]MINA!$J$4</f>
        <v>26.048889428994897</v>
      </c>
      <c r="D25" s="20">
        <f t="shared" si="0"/>
        <v>9.2509869759599874E-3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7</v>
      </c>
      <c r="C26" s="1">
        <f>$N$2</f>
        <v>23.33</v>
      </c>
      <c r="D26" s="20">
        <f t="shared" si="0"/>
        <v>8.2854022140733622E-3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7" t="s">
        <v>22</v>
      </c>
      <c r="C27" s="1">
        <f>-[2]BIGTIME!$C$4</f>
        <v>22.666666666666668</v>
      </c>
      <c r="D27" s="20">
        <f t="shared" si="0"/>
        <v>8.0498264117300853E-3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17.381414848863017</v>
      </c>
      <c r="D28" s="20">
        <f t="shared" si="0"/>
        <v>6.1728252495712498E-3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41</v>
      </c>
      <c r="C29" s="1">
        <f>[2]XRP!$J$4</f>
        <v>16.290657046405617</v>
      </c>
      <c r="D29" s="20">
        <f t="shared" si="0"/>
        <v>5.7854541774967384E-3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6</v>
      </c>
      <c r="C30" s="1">
        <f>$K$2</f>
        <v>19.149999999999999</v>
      </c>
      <c r="D30" s="20">
        <f t="shared" si="0"/>
        <v>6.8009195199101955E-3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11.520964971725792</v>
      </c>
      <c r="D31" s="20">
        <f t="shared" si="0"/>
        <v>4.0915485934418568E-3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52</v>
      </c>
      <c r="C32" s="9">
        <f>[2]LDO!$J$4</f>
        <v>9.3658824455454219</v>
      </c>
      <c r="D32" s="20">
        <f t="shared" si="0"/>
        <v>3.3261938770284129E-3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9.7574663695686752</v>
      </c>
      <c r="D33" s="20">
        <f t="shared" si="0"/>
        <v>3.4652607570583227E-3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44</v>
      </c>
      <c r="C34" s="9">
        <f>[2]LTC!$J$4</f>
        <v>11.955083701931041</v>
      </c>
      <c r="D34" s="20">
        <f t="shared" si="0"/>
        <v>4.2457212590403691E-3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54</v>
      </c>
      <c r="C35" s="9">
        <f>[2]LINK!$J$4</f>
        <v>7.756296011654257</v>
      </c>
      <c r="D35" s="20">
        <f t="shared" si="0"/>
        <v>2.7545663158151977E-3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7.680036262573263</v>
      </c>
      <c r="D36" s="20">
        <f t="shared" si="0"/>
        <v>2.7274834742429584E-3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6.2535955010658668</v>
      </c>
      <c r="D37" s="20">
        <f t="shared" si="0"/>
        <v>2.2208981573274902E-3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1.9177527627945203E-3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37</v>
      </c>
      <c r="C39" s="9">
        <f>[2]GRT!$J$4</f>
        <v>4.9755860585018574</v>
      </c>
      <c r="D39" s="20">
        <f t="shared" si="0"/>
        <v>1.7670266500395989E-3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33</v>
      </c>
      <c r="C40" s="1">
        <f>[2]EGLD!$J$4</f>
        <v>4.6739844734467431</v>
      </c>
      <c r="D40" s="20">
        <f t="shared" si="0"/>
        <v>1.6599160439279967E-3</v>
      </c>
    </row>
    <row r="41" spans="2:14">
      <c r="B41" s="22" t="s">
        <v>51</v>
      </c>
      <c r="C41" s="9">
        <f>[2]DOGE!$J$4</f>
        <v>4.3543407919505981</v>
      </c>
      <c r="D41" s="20">
        <f t="shared" si="0"/>
        <v>1.5463979785022479E-3</v>
      </c>
    </row>
    <row r="42" spans="2:14">
      <c r="B42" s="22" t="s">
        <v>56</v>
      </c>
      <c r="C42" s="9">
        <f>[2]SHIB!$J$4</f>
        <v>3.4904034515922704</v>
      </c>
      <c r="D42" s="20">
        <f t="shared" si="0"/>
        <v>1.2395797893627047E-3</v>
      </c>
    </row>
    <row r="43" spans="2:14">
      <c r="B43" s="22" t="s">
        <v>50</v>
      </c>
      <c r="C43" s="9">
        <f>[2]KAVA!$J$4</f>
        <v>2.7026380040549562</v>
      </c>
      <c r="D43" s="20">
        <f t="shared" si="0"/>
        <v>9.5981324057589992E-4</v>
      </c>
    </row>
    <row r="44" spans="2:14">
      <c r="B44" s="22" t="s">
        <v>40</v>
      </c>
      <c r="C44" s="9">
        <f>[2]SHPING!$J$4</f>
        <v>1.7764858055394812</v>
      </c>
      <c r="D44" s="20">
        <f t="shared" si="0"/>
        <v>6.309001040071461E-4</v>
      </c>
    </row>
    <row r="45" spans="2:14">
      <c r="B45" s="7" t="s">
        <v>27</v>
      </c>
      <c r="C45" s="1">
        <f>[2]Ayman!$E$9</f>
        <v>1.6967935999999999</v>
      </c>
      <c r="D45" s="20">
        <f t="shared" si="0"/>
        <v>6.0259826190593702E-4</v>
      </c>
    </row>
    <row r="46" spans="2:14">
      <c r="B46" s="22" t="s">
        <v>23</v>
      </c>
      <c r="C46" s="9">
        <f>[2]LUNA!J4</f>
        <v>1.4441189533670216</v>
      </c>
      <c r="D46" s="20">
        <f t="shared" si="0"/>
        <v>5.1286353937472892E-4</v>
      </c>
    </row>
    <row r="47" spans="2:14">
      <c r="B47" s="22" t="s">
        <v>36</v>
      </c>
      <c r="C47" s="9">
        <f>[2]AMP!$J$4</f>
        <v>2.0309727755424052</v>
      </c>
      <c r="D47" s="20">
        <f t="shared" si="0"/>
        <v>7.2127845397350039E-4</v>
      </c>
    </row>
    <row r="48" spans="2:14">
      <c r="B48" s="7" t="s">
        <v>25</v>
      </c>
      <c r="C48" s="1">
        <f>[2]POLIS!J4</f>
        <v>0.77387120926488462</v>
      </c>
      <c r="D48" s="20">
        <f t="shared" si="0"/>
        <v>2.7483215733608679E-4</v>
      </c>
    </row>
    <row r="49" spans="2:4">
      <c r="B49" s="7" t="s">
        <v>28</v>
      </c>
      <c r="C49" s="1">
        <f>[2]ATLAS!O46</f>
        <v>0.82709075370181573</v>
      </c>
      <c r="D49" s="20">
        <f t="shared" si="0"/>
        <v>2.9373251444323318E-4</v>
      </c>
    </row>
    <row r="50" spans="2:4">
      <c r="B50" s="22" t="s">
        <v>43</v>
      </c>
      <c r="C50" s="9">
        <f>[2]TRX!$J$4</f>
        <v>0.743157564735762</v>
      </c>
      <c r="D50" s="20">
        <f t="shared" si="0"/>
        <v>2.6392453203030649E-4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C24" sqref="C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5"/>
      <c r="C24" s="16"/>
      <c r="D24" s="29"/>
      <c r="E24" s="25"/>
    </row>
    <row r="25" spans="2:5">
      <c r="B25" t="s">
        <v>8</v>
      </c>
      <c r="C25" s="19">
        <f>SUM(C4:C24)</f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2023-07-17T07:22:26Z</dcterms:modified>
</cp:coreProperties>
</file>