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1"/>
  <c r="C46"/>
  <c r="C28"/>
  <c r="C16" l="1"/>
  <c r="T2"/>
  <c r="C23" i="2" l="1"/>
  <c r="C19" i="1" l="1"/>
  <c r="C4"/>
  <c r="C37"/>
  <c r="C30"/>
  <c r="Q2" l="1"/>
  <c r="C45" l="1"/>
  <c r="C42" l="1"/>
  <c r="C48" l="1"/>
  <c r="C44" l="1"/>
  <c r="C18" l="1"/>
  <c r="C47" l="1"/>
  <c r="C39"/>
  <c r="C49" l="1"/>
  <c r="C32"/>
  <c r="C33"/>
  <c r="C21"/>
  <c r="C40" l="1"/>
  <c r="C31" l="1"/>
  <c r="C43" l="1"/>
  <c r="C17" l="1"/>
  <c r="C15" l="1"/>
  <c r="C26"/>
  <c r="C14"/>
  <c r="C24"/>
  <c r="C20" l="1"/>
  <c r="C36"/>
  <c r="C23"/>
  <c r="C35"/>
  <c r="C38" l="1"/>
  <c r="C29" l="1"/>
  <c r="C25"/>
  <c r="C27"/>
  <c r="C22" l="1"/>
  <c r="C12" l="1"/>
  <c r="C34" l="1"/>
  <c r="C13" l="1"/>
  <c r="C50" l="1"/>
  <c r="C7" s="1"/>
  <c r="D28" s="1"/>
  <c r="D43" l="1"/>
  <c r="D42"/>
  <c r="M9"/>
  <c r="N10" s="1"/>
  <c r="D26"/>
  <c r="D50"/>
  <c r="D20"/>
  <c r="D13"/>
  <c r="D18"/>
  <c r="N8"/>
  <c r="D29"/>
  <c r="D7"/>
  <c r="E7" s="1"/>
  <c r="D44"/>
  <c r="D33"/>
  <c r="D47"/>
  <c r="D21"/>
  <c r="D19"/>
  <c r="D41"/>
  <c r="D17"/>
  <c r="D46"/>
  <c r="D36"/>
  <c r="D35"/>
  <c r="D49"/>
  <c r="D32"/>
  <c r="M8"/>
  <c r="N9"/>
  <c r="D23"/>
  <c r="D34"/>
  <c r="D24"/>
  <c r="D40"/>
  <c r="D16"/>
  <c r="D27"/>
  <c r="D25"/>
  <c r="D45"/>
  <c r="D48"/>
  <c r="D15"/>
  <c r="D22"/>
  <c r="D31"/>
  <c r="D30"/>
  <c r="D38"/>
  <c r="D14"/>
  <c r="D37"/>
  <c r="D39"/>
  <c r="Q3"/>
  <c r="D12"/>
  <c r="M10"/>
  <c r="N11" l="1"/>
  <c r="M11"/>
  <c r="M12" l="1"/>
  <c r="N12"/>
  <c r="M13" l="1"/>
  <c r="N13"/>
  <c r="M14" l="1"/>
  <c r="N14"/>
  <c r="N15" l="1"/>
  <c r="M15"/>
  <c r="N16" l="1"/>
  <c r="M16"/>
  <c r="M17" l="1"/>
  <c r="N17"/>
  <c r="N18" l="1"/>
  <c r="M18"/>
  <c r="M19" l="1"/>
  <c r="N19"/>
  <c r="N20" l="1"/>
  <c r="M20"/>
  <c r="N21" l="1"/>
  <c r="M21"/>
  <c r="M22" s="1"/>
  <c r="N23" l="1"/>
  <c r="M23"/>
  <c r="M24" l="1"/>
  <c r="N24"/>
  <c r="N25" l="1"/>
  <c r="M25"/>
  <c r="M26" l="1"/>
  <c r="N26"/>
  <c r="M27" l="1"/>
  <c r="N27"/>
  <c r="M28" l="1"/>
  <c r="N28"/>
  <c r="M29" l="1"/>
  <c r="N29"/>
  <c r="N30" l="1"/>
  <c r="M30"/>
  <c r="N31" l="1"/>
  <c r="M31"/>
  <c r="N32" l="1"/>
  <c r="M32"/>
  <c r="M33" l="1"/>
  <c r="N33"/>
  <c r="M34" l="1"/>
  <c r="N34"/>
  <c r="N35" l="1"/>
  <c r="M35"/>
  <c r="M36" l="1"/>
  <c r="N36"/>
  <c r="M37" l="1"/>
  <c r="N37"/>
  <c r="N38" l="1"/>
  <c r="M38"/>
  <c r="M39" l="1"/>
  <c r="N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<sst xmlns="http://schemas.openxmlformats.org/spreadsheetml/2006/main" count="92" uniqueCount="59">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</sst>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870.47572885772502</c:v>
                </c:pt>
                <c:pt idx="1">
                  <c:v>755.61655678125112</c:v>
                </c:pt>
                <c:pt idx="2">
                  <c:v>897.25308694519242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870.47572885772502</v>
          </cell>
        </row>
      </sheetData>
      <sheetData sheetId="1">
        <row r="4">
          <cell r="J4">
            <v>755.61655678125112</v>
          </cell>
        </row>
      </sheetData>
      <sheetData sheetId="2">
        <row r="2">
          <cell r="Y2">
            <v>66.19</v>
          </cell>
        </row>
      </sheetData>
      <sheetData sheetId="3">
        <row r="4">
          <cell r="J4">
            <v>0.89321500423448508</v>
          </cell>
        </row>
      </sheetData>
      <sheetData sheetId="4">
        <row r="46">
          <cell r="M46">
            <v>76.27000000000001</v>
          </cell>
          <cell r="O46">
            <v>0.54257296328796834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27.376603291809655</v>
          </cell>
        </row>
      </sheetData>
      <sheetData sheetId="8">
        <row r="4">
          <cell r="J4">
            <v>10.186878938337356</v>
          </cell>
        </row>
      </sheetData>
      <sheetData sheetId="9">
        <row r="4">
          <cell r="J4">
            <v>21.928625885857894</v>
          </cell>
        </row>
      </sheetData>
      <sheetData sheetId="10">
        <row r="4">
          <cell r="J4">
            <v>12.67815656593136</v>
          </cell>
        </row>
      </sheetData>
      <sheetData sheetId="11">
        <row r="4">
          <cell r="J4">
            <v>26.608767173081379</v>
          </cell>
        </row>
      </sheetData>
      <sheetData sheetId="12">
        <row r="4">
          <cell r="J4">
            <v>2.7231795373661671</v>
          </cell>
        </row>
      </sheetData>
      <sheetData sheetId="13">
        <row r="4">
          <cell r="J4">
            <v>131.29865554933312</v>
          </cell>
        </row>
      </sheetData>
      <sheetData sheetId="14">
        <row r="4">
          <cell r="J4">
            <v>4.4681764018910872</v>
          </cell>
        </row>
      </sheetData>
      <sheetData sheetId="15">
        <row r="4">
          <cell r="J4">
            <v>23.438644292744634</v>
          </cell>
        </row>
      </sheetData>
      <sheetData sheetId="16">
        <row r="4">
          <cell r="J4">
            <v>4.4792361249651611</v>
          </cell>
        </row>
      </sheetData>
      <sheetData sheetId="17">
        <row r="4">
          <cell r="J4">
            <v>5.2868688178621053</v>
          </cell>
        </row>
      </sheetData>
      <sheetData sheetId="18">
        <row r="4">
          <cell r="J4">
            <v>7.3989332239524988</v>
          </cell>
        </row>
      </sheetData>
      <sheetData sheetId="19">
        <row r="4">
          <cell r="J4">
            <v>4.9045147143819321</v>
          </cell>
        </row>
      </sheetData>
      <sheetData sheetId="20">
        <row r="4">
          <cell r="J4">
            <v>11.145182480942676</v>
          </cell>
        </row>
      </sheetData>
      <sheetData sheetId="21">
        <row r="4">
          <cell r="J4">
            <v>1.4555855089391221</v>
          </cell>
        </row>
      </sheetData>
      <sheetData sheetId="22">
        <row r="4">
          <cell r="J4">
            <v>29.774162474464283</v>
          </cell>
        </row>
      </sheetData>
      <sheetData sheetId="23">
        <row r="4">
          <cell r="J4">
            <v>34.172646111083594</v>
          </cell>
        </row>
      </sheetData>
      <sheetData sheetId="24">
        <row r="4">
          <cell r="J4">
            <v>30.064974909938666</v>
          </cell>
        </row>
      </sheetData>
      <sheetData sheetId="25">
        <row r="4">
          <cell r="J4">
            <v>25.288974005844885</v>
          </cell>
        </row>
      </sheetData>
      <sheetData sheetId="26">
        <row r="4">
          <cell r="J4">
            <v>3.8556454118488679</v>
          </cell>
        </row>
      </sheetData>
      <sheetData sheetId="27">
        <row r="4">
          <cell r="J4">
            <v>116.56251638514161</v>
          </cell>
        </row>
      </sheetData>
      <sheetData sheetId="28">
        <row r="4">
          <cell r="J4">
            <v>0.7133797421162863</v>
          </cell>
        </row>
      </sheetData>
      <sheetData sheetId="29">
        <row r="4">
          <cell r="J4">
            <v>5.7627329386096244</v>
          </cell>
        </row>
      </sheetData>
      <sheetData sheetId="30">
        <row r="4">
          <cell r="J4">
            <v>19.866013060910063</v>
          </cell>
        </row>
      </sheetData>
      <sheetData sheetId="31">
        <row r="4">
          <cell r="J4">
            <v>3.084078782365653</v>
          </cell>
        </row>
      </sheetData>
      <sheetData sheetId="32">
        <row r="4">
          <cell r="J4">
            <v>3.1852077620813106</v>
          </cell>
        </row>
      </sheetData>
      <sheetData sheetId="33">
        <row r="4">
          <cell r="J4">
            <v>2.2758061494373609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B34" sqref="B34:D50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109.18+15.37</f>
        <v>124.55000000000001</v>
      </c>
      <c r="J2" t="s">
        <v>6</v>
      </c>
      <c r="K2" s="9">
        <v>17.36</v>
      </c>
      <c r="M2" t="s">
        <v>7</v>
      </c>
      <c r="N2" s="9">
        <v>39.26</v>
      </c>
      <c r="P2" t="s">
        <v>8</v>
      </c>
      <c r="Q2" s="10">
        <f>N2+K2+H2</f>
        <v>181.17000000000002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7.1096156617930062E-2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2548.2390134477387</v>
      </c>
      <c r="D7" s="20">
        <f>(C7*[1]Feuil1!$K$2-C4)/C4</f>
        <v>2.8687973835857656E-2</v>
      </c>
      <c r="E7" s="32">
        <f>C7-C7/(1+D7)</f>
        <v>71.065100404260193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870.47572885772502</v>
      </c>
    </row>
    <row r="9" spans="2:20">
      <c r="M9" s="17" t="str">
        <f>IF(C13&gt;C7*[2]Params!F8,B13,"Others")</f>
        <v>BTC</v>
      </c>
      <c r="N9" s="18">
        <f>IF(C13&gt;C7*0.1,C13,C7)</f>
        <v>755.61655678125112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897.25308694519242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870.47572885772502</v>
      </c>
      <c r="D12" s="30">
        <f>C12/$C$7</f>
        <v>0.34159893332767916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755.61655678125112</v>
      </c>
      <c r="D13" s="30">
        <f t="shared" ref="D13:D50" si="0">C13/$C$7</f>
        <v>0.29652499345377747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131.29865554933312</v>
      </c>
      <c r="D14" s="30">
        <f t="shared" si="0"/>
        <v>5.1525251303521764E-2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116.56251638514161</v>
      </c>
      <c r="D15" s="30">
        <f t="shared" si="0"/>
        <v>4.5742379647281922E-2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5</v>
      </c>
      <c r="C16" s="1">
        <f>H$2</f>
        <v>124.55000000000001</v>
      </c>
      <c r="D16" s="30">
        <f t="shared" si="0"/>
        <v>4.8876890802909911E-2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66.19</v>
      </c>
      <c r="D17" s="30">
        <f t="shared" si="0"/>
        <v>2.5974800499755975E-2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20</v>
      </c>
      <c r="C18" s="1">
        <f>[2]ATLAS!M46</f>
        <v>76.27000000000001</v>
      </c>
      <c r="D18" s="30">
        <f>C18/$C$7</f>
        <v>2.9930473396531026E-2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7</v>
      </c>
      <c r="C19" s="1">
        <f>$N$2</f>
        <v>39.26</v>
      </c>
      <c r="D19" s="30">
        <f>C19/$C$7</f>
        <v>1.5406718048352011E-2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34.172646111083594</v>
      </c>
      <c r="D20" s="30">
        <f t="shared" si="0"/>
        <v>1.3410298614355012E-2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29.774162474464283</v>
      </c>
      <c r="D21" s="30">
        <f t="shared" si="0"/>
        <v>1.1684211063930057E-2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57</v>
      </c>
      <c r="C22" s="9">
        <f>[2]MINA!$J$4</f>
        <v>30.064974909938666</v>
      </c>
      <c r="D22" s="30">
        <f t="shared" si="0"/>
        <v>1.1798333967605767E-2</v>
      </c>
      <c r="M22" s="17" t="str">
        <f>IF(OR(M21="",M21="Others"),"",IF(C26&gt;C7*[2]Params!F8,B26,"Others"))</f>
        <v/>
      </c>
      <c r="N22" s="18"/>
    </row>
    <row r="23" spans="2:17">
      <c r="B23" s="22" t="s">
        <v>47</v>
      </c>
      <c r="C23" s="9">
        <f>[2]AVAX!$J$4</f>
        <v>26.608767173081379</v>
      </c>
      <c r="D23" s="30">
        <f t="shared" si="0"/>
        <v>1.0442021738408289E-2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45</v>
      </c>
      <c r="C24" s="9">
        <f>[2]ADA!$J$4</f>
        <v>27.376603291809655</v>
      </c>
      <c r="D24" s="30">
        <f t="shared" si="0"/>
        <v>1.0743342028489478E-2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25.288974005844885</v>
      </c>
      <c r="D25" s="30">
        <f t="shared" si="0"/>
        <v>9.924098121246951E-3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23.438644292744634</v>
      </c>
      <c r="D26" s="30">
        <f t="shared" si="0"/>
        <v>9.1979771791628022E-3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21.928625885857894</v>
      </c>
      <c r="D27" s="30">
        <f t="shared" si="0"/>
        <v>8.6054038770047355E-3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20</v>
      </c>
      <c r="D28" s="30">
        <f t="shared" si="0"/>
        <v>7.8485573348711212E-3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19.866013060910063</v>
      </c>
      <c r="D29" s="30">
        <f t="shared" si="0"/>
        <v>7.7959771261925589E-3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17.36</v>
      </c>
      <c r="D30" s="30">
        <f t="shared" si="0"/>
        <v>6.812547766668133E-3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12.67815656593136</v>
      </c>
      <c r="D31" s="30">
        <f t="shared" si="0"/>
        <v>4.9752619354092526E-3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11.145182480942676</v>
      </c>
      <c r="D32" s="30">
        <f t="shared" si="0"/>
        <v>4.3736801854639884E-3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10.186878938337356</v>
      </c>
      <c r="D33" s="30">
        <f t="shared" si="0"/>
        <v>3.9976151705465902E-3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7.3989332239524988</v>
      </c>
      <c r="D34" s="30">
        <f t="shared" si="0"/>
        <v>2.9035475812537008E-3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5.7627329386096244</v>
      </c>
      <c r="D35" s="30">
        <f t="shared" si="0"/>
        <v>2.261456993711399E-3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5.2868688178621053</v>
      </c>
      <c r="D36" s="30">
        <f t="shared" si="0"/>
        <v>2.0747146519466521E-3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2.1191104804152028E-3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4.9045147143819321</v>
      </c>
      <c r="D38" s="30">
        <f t="shared" si="0"/>
        <v>1.9246682467772829E-3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4.4792361249651611</v>
      </c>
      <c r="D39" s="30">
        <f t="shared" si="0"/>
        <v>1.7577770771607507E-3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4.4681764018910872</v>
      </c>
      <c r="D40" s="30">
        <f t="shared" si="0"/>
        <v>1.7534369336280175E-3</v>
      </c>
    </row>
    <row r="41" spans="2:14">
      <c r="B41" s="22" t="s">
        <v>56</v>
      </c>
      <c r="C41" s="9">
        <f>[2]SHIB!$J$4</f>
        <v>3.8556454118488679</v>
      </c>
      <c r="D41" s="30">
        <f t="shared" si="0"/>
        <v>1.513062703891431E-3</v>
      </c>
    </row>
    <row r="42" spans="2:14">
      <c r="B42" s="22" t="s">
        <v>37</v>
      </c>
      <c r="C42" s="9">
        <f>[2]GRT!$J$4</f>
        <v>3.084078782365653</v>
      </c>
      <c r="D42" s="30">
        <f t="shared" si="0"/>
        <v>1.2102784574328173E-3</v>
      </c>
    </row>
    <row r="43" spans="2:14">
      <c r="B43" s="22" t="s">
        <v>50</v>
      </c>
      <c r="C43" s="9">
        <f>[2]KAVA!$J$4</f>
        <v>3.1852077620813106</v>
      </c>
      <c r="D43" s="30">
        <f t="shared" si="0"/>
        <v>1.2499642872085851E-3</v>
      </c>
    </row>
    <row r="44" spans="2:14">
      <c r="B44" s="22" t="s">
        <v>36</v>
      </c>
      <c r="C44" s="9">
        <f>[2]AMP!$J$4</f>
        <v>2.7231795373661671</v>
      </c>
      <c r="D44" s="30">
        <f t="shared" si="0"/>
        <v>1.0686515366083089E-3</v>
      </c>
    </row>
    <row r="45" spans="2:14">
      <c r="B45" s="22" t="s">
        <v>40</v>
      </c>
      <c r="C45" s="9">
        <f>[2]SHPING!$J$4</f>
        <v>2.2758061494373609</v>
      </c>
      <c r="D45" s="30">
        <f t="shared" si="0"/>
        <v>8.9308975234557019E-4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6.6586909275211873E-4</v>
      </c>
    </row>
    <row r="47" spans="2:14">
      <c r="B47" s="22" t="s">
        <v>23</v>
      </c>
      <c r="C47" s="9">
        <f>[2]LUNA!J4</f>
        <v>1.4555855089391221</v>
      </c>
      <c r="D47" s="30">
        <f t="shared" si="0"/>
        <v>5.7121231613581304E-4</v>
      </c>
    </row>
    <row r="48" spans="2:14">
      <c r="B48" s="7" t="s">
        <v>25</v>
      </c>
      <c r="C48" s="1">
        <f>[2]POLIS!J4</f>
        <v>0.89321500423448508</v>
      </c>
      <c r="D48" s="30">
        <f t="shared" si="0"/>
        <v>3.5052245865507537E-4</v>
      </c>
    </row>
    <row r="49" spans="2:4">
      <c r="B49" s="22" t="s">
        <v>43</v>
      </c>
      <c r="C49" s="9">
        <f>[2]TRX!$J$4</f>
        <v>0.7133797421162863</v>
      </c>
      <c r="D49" s="30">
        <f t="shared" si="0"/>
        <v>2.7995009037676239E-4</v>
      </c>
    </row>
    <row r="50" spans="2:4">
      <c r="B50" s="7" t="s">
        <v>28</v>
      </c>
      <c r="C50" s="1">
        <f>[2]ATLAS!O46</f>
        <v>0.54257296328796834</v>
      </c>
      <c r="D50" s="30">
        <f t="shared" si="0"/>
        <v>2.1292075053582719E-4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2023-05-22T18:49:46Z</dcterms:modified>
</cp:coreProperties>
</file>