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27" i="2"/>
  <c r="K2" i="1"/>
  <c r="T2"/>
  <c r="Q2" l="1"/>
  <c r="C19"/>
  <c r="C14" l="1"/>
  <c r="C4"/>
  <c r="C37"/>
  <c r="C23"/>
  <c r="C45" l="1"/>
  <c r="C47" l="1"/>
  <c r="C46" l="1"/>
  <c r="C48"/>
  <c r="C18"/>
  <c r="C20"/>
  <c r="C43" l="1"/>
  <c r="C34" l="1"/>
  <c r="C33" l="1"/>
  <c r="C25"/>
  <c r="C40" l="1"/>
  <c r="C31" l="1"/>
  <c r="C36" l="1"/>
  <c r="C35" l="1"/>
  <c r="C50" l="1"/>
  <c r="C30" l="1"/>
  <c r="C32"/>
  <c r="C42" l="1"/>
  <c r="C38" l="1"/>
  <c r="C41" l="1"/>
  <c r="C44" l="1"/>
  <c r="C28" l="1"/>
  <c r="C49" l="1"/>
  <c r="C39" l="1"/>
  <c r="C17" l="1"/>
  <c r="C15" l="1"/>
  <c r="C24"/>
  <c r="C21"/>
  <c r="C26" l="1"/>
  <c r="C29"/>
  <c r="C16"/>
  <c r="C13"/>
  <c r="C22"/>
  <c r="C27" l="1"/>
  <c r="C12" l="1"/>
  <c r="C7" l="1"/>
  <c r="D12" s="1"/>
  <c r="N9" l="1"/>
  <c r="D7"/>
  <c r="E7" s="1"/>
  <c r="D14"/>
  <c r="D24"/>
  <c r="Q3"/>
  <c r="D46"/>
  <c r="D39"/>
  <c r="D16"/>
  <c r="D31"/>
  <c r="D19"/>
  <c r="D25"/>
  <c r="D42"/>
  <c r="D45"/>
  <c r="D50"/>
  <c r="D36"/>
  <c r="D37"/>
  <c r="D47"/>
  <c r="D35"/>
  <c r="D27"/>
  <c r="D17"/>
  <c r="M9"/>
  <c r="D43"/>
  <c r="D30"/>
  <c r="D21"/>
  <c r="D15"/>
  <c r="D49"/>
  <c r="D34"/>
  <c r="D38"/>
  <c r="D23"/>
  <c r="D22"/>
  <c r="D29"/>
  <c r="D48"/>
  <c r="D41"/>
  <c r="D18"/>
  <c r="D28"/>
  <c r="D40"/>
  <c r="D33"/>
  <c r="D26"/>
  <c r="D20"/>
  <c r="D44"/>
  <c r="D32"/>
  <c r="D13"/>
  <c r="M8"/>
  <c r="N8"/>
  <c r="N10" l="1"/>
  <c r="M10"/>
  <c r="N11" l="1"/>
  <c r="M11"/>
  <c r="M12" l="1"/>
  <c r="N12"/>
  <c r="N13" l="1"/>
  <c r="M13"/>
  <c r="N14" l="1"/>
  <c r="M14"/>
  <c r="N15" l="1"/>
  <c r="M15"/>
  <c r="N16" l="1"/>
  <c r="M16"/>
  <c r="M17" l="1"/>
  <c r="N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N28" l="1"/>
  <c r="M28"/>
  <c r="M29" l="1"/>
  <c r="N29"/>
  <c r="M30" l="1"/>
  <c r="N30"/>
  <c r="N31" l="1"/>
  <c r="M31"/>
  <c r="M32" l="1"/>
  <c r="N32"/>
  <c r="M33" l="1"/>
  <c r="N33"/>
  <c r="M34" l="1"/>
  <c r="N34"/>
  <c r="N35" l="1"/>
  <c r="M35"/>
  <c r="N36" l="1"/>
  <c r="M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<sst xmlns="http://schemas.openxmlformats.org/spreadsheetml/2006/main" count="102" uniqueCount="62">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</sst>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1252.9075351682106</c:v>
                </c:pt>
                <c:pt idx="1">
                  <c:v>1201.0504466083155</c:v>
                </c:pt>
                <c:pt idx="2">
                  <c:v>340.16</c:v>
                </c:pt>
                <c:pt idx="3">
                  <c:v>267.72039182803042</c:v>
                </c:pt>
                <c:pt idx="4">
                  <c:v>1041.0292999043695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1201.0504466083155</v>
          </cell>
        </row>
      </sheetData>
      <sheetData sheetId="1">
        <row r="4">
          <cell r="J4">
            <v>1252.9075351682106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3.7042674780353786</v>
          </cell>
        </row>
      </sheetData>
      <sheetData sheetId="4">
        <row r="47">
          <cell r="M47">
            <v>135.05000000000001</v>
          </cell>
          <cell r="O47">
            <v>1.5677561352747915</v>
          </cell>
        </row>
      </sheetData>
      <sheetData sheetId="5">
        <row r="4">
          <cell r="C4">
            <v>-113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41.268861690060234</v>
          </cell>
        </row>
      </sheetData>
      <sheetData sheetId="8">
        <row r="4">
          <cell r="J4">
            <v>13.018292394880401</v>
          </cell>
        </row>
      </sheetData>
      <sheetData sheetId="9">
        <row r="4">
          <cell r="J4">
            <v>21.404430961641602</v>
          </cell>
        </row>
      </sheetData>
      <sheetData sheetId="10">
        <row r="4">
          <cell r="J4">
            <v>13.273598906061965</v>
          </cell>
        </row>
      </sheetData>
      <sheetData sheetId="11">
        <row r="4">
          <cell r="J4">
            <v>53.668663686342356</v>
          </cell>
        </row>
      </sheetData>
      <sheetData sheetId="12">
        <row r="4">
          <cell r="J4">
            <v>3.8706070943219588</v>
          </cell>
        </row>
      </sheetData>
      <sheetData sheetId="13">
        <row r="4">
          <cell r="J4">
            <v>174.59524530197331</v>
          </cell>
        </row>
      </sheetData>
      <sheetData sheetId="14">
        <row r="4">
          <cell r="J4">
            <v>5.9458168458759957</v>
          </cell>
        </row>
      </sheetData>
      <sheetData sheetId="15">
        <row r="4">
          <cell r="J4">
            <v>40.947916835638551</v>
          </cell>
        </row>
      </sheetData>
      <sheetData sheetId="16">
        <row r="4">
          <cell r="J4">
            <v>6.5743406359655525</v>
          </cell>
        </row>
      </sheetData>
      <sheetData sheetId="17">
        <row r="4">
          <cell r="J4">
            <v>12.550907181962716</v>
          </cell>
        </row>
      </sheetData>
      <sheetData sheetId="18">
        <row r="4">
          <cell r="J4">
            <v>12.212855677640055</v>
          </cell>
        </row>
      </sheetData>
      <sheetData sheetId="19">
        <row r="4">
          <cell r="J4">
            <v>7.949169304201062</v>
          </cell>
        </row>
      </sheetData>
      <sheetData sheetId="20">
        <row r="4">
          <cell r="J4">
            <v>12.014387684995205</v>
          </cell>
        </row>
      </sheetData>
      <sheetData sheetId="21">
        <row r="4">
          <cell r="J4">
            <v>3.7645254646560993</v>
          </cell>
        </row>
      </sheetData>
      <sheetData sheetId="22">
        <row r="4">
          <cell r="J4">
            <v>23.444254902556228</v>
          </cell>
        </row>
      </sheetData>
      <sheetData sheetId="23">
        <row r="4">
          <cell r="J4">
            <v>48.226493506682502</v>
          </cell>
        </row>
      </sheetData>
      <sheetData sheetId="24">
        <row r="4">
          <cell r="J4">
            <v>44.000979686288574</v>
          </cell>
        </row>
      </sheetData>
      <sheetData sheetId="25">
        <row r="4">
          <cell r="J4">
            <v>44.974540872564525</v>
          </cell>
        </row>
      </sheetData>
      <sheetData sheetId="26">
        <row r="4">
          <cell r="J4">
            <v>4.2823315268498821</v>
          </cell>
        </row>
      </sheetData>
      <sheetData sheetId="27">
        <row r="4">
          <cell r="J4">
            <v>267.72039182803042</v>
          </cell>
        </row>
      </sheetData>
      <sheetData sheetId="28">
        <row r="4">
          <cell r="J4">
            <v>0.98122311381573313</v>
          </cell>
        </row>
      </sheetData>
      <sheetData sheetId="29">
        <row r="4">
          <cell r="J4">
            <v>12.111104354060858</v>
          </cell>
        </row>
      </sheetData>
      <sheetData sheetId="30">
        <row r="4">
          <cell r="J4">
            <v>19.343256320853719</v>
          </cell>
        </row>
      </sheetData>
      <sheetData sheetId="31">
        <row r="4">
          <cell r="J4">
            <v>4.4323882882803654</v>
          </cell>
        </row>
      </sheetData>
      <sheetData sheetId="32">
        <row r="4">
          <cell r="J4">
            <v>2.2890576109935692</v>
          </cell>
        </row>
      </sheetData>
      <sheetData sheetId="33">
        <row r="4">
          <cell r="J4">
            <v>2.4727703032498476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71.57</f>
        <v>71.569999999999993</v>
      </c>
      <c r="J2" t="s">
        <v>6</v>
      </c>
      <c r="K2" s="9">
        <f>9.93+37.53+0.82</f>
        <v>48.28</v>
      </c>
      <c r="M2" t="s">
        <v>59</v>
      </c>
      <c r="N2" s="9">
        <f>340.16</f>
        <v>340.16</v>
      </c>
      <c r="P2" t="s">
        <v>8</v>
      </c>
      <c r="Q2" s="10">
        <f>N2+K2+H2</f>
        <v>460.01000000000005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0.11117058310033802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4137.8752109702782</v>
      </c>
      <c r="D7" s="20">
        <f>(C7*[1]Feuil1!$K$2-C4)/C4</f>
        <v>0.48350961688602889</v>
      </c>
      <c r="E7" s="31">
        <f>C7-C7/(1+D7)</f>
        <v>1348.6278991423214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1252.9075351682106</v>
      </c>
    </row>
    <row r="9" spans="2:20">
      <c r="M9" s="17" t="str">
        <f>IF(C13&gt;C7*[2]Params!F8,B13,"Others")</f>
        <v>ETH</v>
      </c>
      <c r="N9" s="18">
        <f>IF(C13&gt;C7*0.1,C13,C7)</f>
        <v>1201.0504466083155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340.16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267.72039182803042</v>
      </c>
    </row>
    <row r="12" spans="2:20">
      <c r="B12" s="7" t="s">
        <v>4</v>
      </c>
      <c r="C12" s="1">
        <f>[2]BTC!J4</f>
        <v>1252.9075351682106</v>
      </c>
      <c r="D12" s="20">
        <f>C12/$C$7</f>
        <v>0.30279007251028722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1041.0292999043695</v>
      </c>
    </row>
    <row r="13" spans="2:20">
      <c r="B13" s="7" t="s">
        <v>19</v>
      </c>
      <c r="C13" s="1">
        <f>[2]ETH!J4</f>
        <v>1201.0504466083155</v>
      </c>
      <c r="D13" s="20">
        <f t="shared" ref="D13:D50" si="0">C13/$C$7</f>
        <v>0.29025777370571904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340.16</v>
      </c>
      <c r="D14" s="20">
        <f t="shared" si="0"/>
        <v>8.2206442354320522E-2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267.72039182803042</v>
      </c>
      <c r="D15" s="20">
        <f t="shared" si="0"/>
        <v>6.4699967538473319E-2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174.59524530197331</v>
      </c>
      <c r="D16" s="20">
        <f t="shared" si="0"/>
        <v>4.2194420179489413E-2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135.05000000000001</v>
      </c>
      <c r="D17" s="20">
        <f t="shared" si="0"/>
        <v>3.2637523635791942E-2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113</v>
      </c>
      <c r="D18" s="20">
        <f>C18/$C$7</f>
        <v>2.7308701746349417E-2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71.569999999999993</v>
      </c>
      <c r="D19" s="20">
        <f>C19/$C$7</f>
        <v>1.7296316672444492E-2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21</v>
      </c>
      <c r="C20" s="1">
        <f>[2]DefiCake!$Y$2</f>
        <v>62.55</v>
      </c>
      <c r="D20" s="20">
        <f t="shared" si="0"/>
        <v>1.5116453931275716E-2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53.668663686342356</v>
      </c>
      <c r="D21" s="20">
        <f t="shared" si="0"/>
        <v>1.2970102033057143E-2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48.226493506682502</v>
      </c>
      <c r="D22" s="20">
        <f t="shared" si="0"/>
        <v>1.1654893163241144E-2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48.28</v>
      </c>
      <c r="D23" s="20">
        <f t="shared" si="0"/>
        <v>1.1667824073573007E-2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44.974540872564525</v>
      </c>
      <c r="D24" s="20">
        <f t="shared" si="0"/>
        <v>1.0868994007680231E-2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44.000979686288574</v>
      </c>
      <c r="D25" s="20">
        <f t="shared" si="0"/>
        <v>1.0633713546902956E-2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45</v>
      </c>
      <c r="C26" s="9">
        <f>[2]ADA!$J$4</f>
        <v>41.268861690060234</v>
      </c>
      <c r="D26" s="20">
        <f t="shared" si="0"/>
        <v>9.973442790311508E-3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42</v>
      </c>
      <c r="C27" s="1">
        <f>[2]DOT!$J$4</f>
        <v>40.947916835638551</v>
      </c>
      <c r="D27" s="20">
        <f t="shared" si="0"/>
        <v>9.8958800707856041E-3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49</v>
      </c>
      <c r="C28" s="1">
        <f>[2]LUNC!J4</f>
        <v>23.444254902556228</v>
      </c>
      <c r="D28" s="20">
        <f t="shared" si="0"/>
        <v>5.665771369905293E-3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21.404430961641602</v>
      </c>
      <c r="D29" s="20">
        <f t="shared" si="0"/>
        <v>5.1728072670955538E-3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19.343256320853719</v>
      </c>
      <c r="D30" s="20">
        <f t="shared" si="0"/>
        <v>4.6746833422069232E-3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55</v>
      </c>
      <c r="C31" s="9">
        <f>[2]UNI!$J$4</f>
        <v>12.111104354060858</v>
      </c>
      <c r="D31" s="20">
        <f t="shared" si="0"/>
        <v>2.92688970463683E-3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13.273598906061965</v>
      </c>
      <c r="D32" s="20">
        <f t="shared" si="0"/>
        <v>3.2078296781089919E-3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13.018292394880401</v>
      </c>
      <c r="D33" s="20">
        <f t="shared" si="0"/>
        <v>3.146129772199626E-3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12.014387684995205</v>
      </c>
      <c r="D34" s="20">
        <f t="shared" si="0"/>
        <v>2.9035161942880306E-3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12.212855677640055</v>
      </c>
      <c r="D35" s="20">
        <f t="shared" si="0"/>
        <v>2.9514799395741805E-3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12.550907181962716</v>
      </c>
      <c r="D36" s="20">
        <f t="shared" si="0"/>
        <v>3.033176821932165E-3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2.1750293426295998E-3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7.949169304201062</v>
      </c>
      <c r="D38" s="20">
        <f t="shared" si="0"/>
        <v>1.9210751651297586E-3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6.5743406359655525</v>
      </c>
      <c r="D39" s="20">
        <f t="shared" si="0"/>
        <v>1.5888204212963577E-3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5.9458168458759957</v>
      </c>
      <c r="D40" s="20">
        <f t="shared" si="0"/>
        <v>1.4369251228535185E-3</v>
      </c>
    </row>
    <row r="41" spans="2:14">
      <c r="B41" s="22" t="s">
        <v>37</v>
      </c>
      <c r="C41" s="9">
        <f>[2]GRT!$J$4</f>
        <v>4.4323882882803654</v>
      </c>
      <c r="D41" s="20">
        <f t="shared" si="0"/>
        <v>1.0711749538819533E-3</v>
      </c>
    </row>
    <row r="42" spans="2:14">
      <c r="B42" s="22" t="s">
        <v>56</v>
      </c>
      <c r="C42" s="9">
        <f>[2]SHIB!$J$4</f>
        <v>4.2823315268498821</v>
      </c>
      <c r="D42" s="20">
        <f t="shared" si="0"/>
        <v>1.0349107473073677E-3</v>
      </c>
    </row>
    <row r="43" spans="2:14">
      <c r="B43" s="7" t="s">
        <v>25</v>
      </c>
      <c r="C43" s="1">
        <f>[2]POLIS!J4</f>
        <v>3.7042674780353786</v>
      </c>
      <c r="D43" s="20">
        <f t="shared" si="0"/>
        <v>8.952100508528327E-4</v>
      </c>
    </row>
    <row r="44" spans="2:14">
      <c r="B44" s="22" t="s">
        <v>23</v>
      </c>
      <c r="C44" s="9">
        <f>[2]LUNA!J4</f>
        <v>3.7645254646560993</v>
      </c>
      <c r="D44" s="20">
        <f t="shared" si="0"/>
        <v>9.0977259407814929E-4</v>
      </c>
    </row>
    <row r="45" spans="2:14">
      <c r="B45" s="22" t="s">
        <v>36</v>
      </c>
      <c r="C45" s="9">
        <f>[2]AMP!$J$4</f>
        <v>3.8706070943219588</v>
      </c>
      <c r="D45" s="20">
        <f t="shared" si="0"/>
        <v>9.354093337711727E-4</v>
      </c>
    </row>
    <row r="46" spans="2:14">
      <c r="B46" s="22" t="s">
        <v>40</v>
      </c>
      <c r="C46" s="9">
        <f>[2]SHPING!$J$4</f>
        <v>2.4727703032498476</v>
      </c>
      <c r="D46" s="20">
        <f t="shared" si="0"/>
        <v>5.9759421857239023E-4</v>
      </c>
    </row>
    <row r="47" spans="2:14">
      <c r="B47" s="22" t="s">
        <v>50</v>
      </c>
      <c r="C47" s="9">
        <f>[2]KAVA!$J$4</f>
        <v>2.2890576109935692</v>
      </c>
      <c r="D47" s="20">
        <f t="shared" si="0"/>
        <v>5.5319638565340271E-4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4.1006398537623461E-4</v>
      </c>
    </row>
    <row r="49" spans="2:4">
      <c r="B49" s="7" t="s">
        <v>28</v>
      </c>
      <c r="C49" s="1">
        <f>[2]ATLAS!O47</f>
        <v>1.5677561352747915</v>
      </c>
      <c r="D49" s="20">
        <f t="shared" si="0"/>
        <v>3.7887951070113903E-4</v>
      </c>
    </row>
    <row r="50" spans="2:4">
      <c r="B50" s="22" t="s">
        <v>43</v>
      </c>
      <c r="C50" s="9">
        <f>[2]TRX!$J$4</f>
        <v>0.98122311381573313</v>
      </c>
      <c r="D50" s="20">
        <f t="shared" si="0"/>
        <v>2.371321182461781E-4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2023-12-12T08:53:15Z</dcterms:modified>
</cp:coreProperties>
</file>