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T2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8" l="1"/>
  <c r="C35" l="1"/>
  <c r="C54"/>
  <c r="C24"/>
  <c r="C47"/>
  <c r="C29"/>
  <c r="C45" l="1"/>
  <c r="C55" l="1"/>
  <c r="C42"/>
  <c r="C39"/>
  <c r="C52"/>
  <c r="C33"/>
  <c r="C46"/>
  <c r="C27"/>
  <c r="C25"/>
  <c r="C53"/>
  <c r="C18"/>
  <c r="C49"/>
  <c r="C19"/>
  <c r="C34" l="1"/>
  <c r="C16"/>
  <c r="C21"/>
  <c r="C50" l="1"/>
  <c r="C43"/>
  <c r="C41"/>
  <c r="C12"/>
  <c r="C23" l="1"/>
  <c r="C51" l="1"/>
  <c r="C13" l="1"/>
  <c r="C17"/>
  <c r="C38" l="1"/>
  <c r="C32" l="1"/>
  <c r="C26" l="1"/>
  <c r="C15" l="1"/>
  <c r="C31" l="1"/>
  <c r="C36" l="1"/>
  <c r="C22"/>
  <c r="C7" l="1"/>
  <c r="D18" l="1"/>
  <c r="D35"/>
  <c r="D25"/>
  <c r="N9"/>
  <c r="D34"/>
  <c r="D12"/>
  <c r="D13"/>
  <c r="D39"/>
  <c r="D41"/>
  <c r="D24"/>
  <c r="D30"/>
  <c r="D33"/>
  <c r="D28"/>
  <c r="Q3"/>
  <c r="D47"/>
  <c r="N8"/>
  <c r="D40"/>
  <c r="M8"/>
  <c r="D31"/>
  <c r="D52"/>
  <c r="D26"/>
  <c r="M9"/>
  <c r="D22"/>
  <c r="D46"/>
  <c r="D15"/>
  <c r="D27"/>
  <c r="D29"/>
  <c r="D54"/>
  <c r="D7"/>
  <c r="E7" s="1"/>
  <c r="D45"/>
  <c r="D23"/>
  <c r="D21"/>
  <c r="D43"/>
  <c r="D44"/>
  <c r="D50"/>
  <c r="D51"/>
  <c r="D16"/>
  <c r="D20"/>
  <c r="D48"/>
  <c r="D19"/>
  <c r="D55"/>
  <c r="D17"/>
  <c r="D14"/>
  <c r="D53"/>
  <c r="D32"/>
  <c r="D37"/>
  <c r="D42"/>
  <c r="D38"/>
  <c r="D49"/>
  <c r="D36"/>
  <c r="M10" l="1"/>
  <c r="N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N36" l="1"/>
  <c r="M36"/>
  <c r="M37" l="1"/>
  <c r="N37"/>
  <c r="N38" l="1"/>
  <c r="M38"/>
  <c r="M39" l="1"/>
  <c r="N39"/>
  <c r="N40" l="1"/>
  <c r="M40"/>
  <c r="N41" l="1"/>
  <c r="M41"/>
  <c r="N42" l="1"/>
  <c r="M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<sst xmlns="http://schemas.openxmlformats.org/spreadsheetml/2006/main" count="110" uniqueCount="68">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</sst>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1208.1751057759182</c:v>
                </c:pt>
                <c:pt idx="1">
                  <c:v>1190.602188992777</c:v>
                </c:pt>
                <c:pt idx="2">
                  <c:v>377.61</c:v>
                </c:pt>
                <c:pt idx="3">
                  <c:v>335.630293040303</c:v>
                </c:pt>
                <c:pt idx="4">
                  <c:v>214.12297267549147</c:v>
                </c:pt>
                <c:pt idx="5">
                  <c:v>870.65716655456788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1208.1751057759182</v>
          </cell>
        </row>
      </sheetData>
      <sheetData sheetId="1">
        <row r="4">
          <cell r="J4">
            <v>1190.602188992777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1.809640068322925</v>
          </cell>
        </row>
      </sheetData>
      <sheetData sheetId="4">
        <row r="47">
          <cell r="M47">
            <v>146.44</v>
          </cell>
          <cell r="O47">
            <v>1.0216890186802239</v>
          </cell>
        </row>
      </sheetData>
      <sheetData sheetId="5">
        <row r="4">
          <cell r="C4">
            <v>-78.333333333333329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2.3338601151540712</v>
          </cell>
        </row>
      </sheetData>
      <sheetData sheetId="8">
        <row r="4">
          <cell r="J4">
            <v>34.808986770871734</v>
          </cell>
        </row>
      </sheetData>
      <sheetData sheetId="9">
        <row r="4">
          <cell r="J4">
            <v>9.9781545586025668</v>
          </cell>
        </row>
      </sheetData>
      <sheetData sheetId="10">
        <row r="4">
          <cell r="J4">
            <v>19.111573488709283</v>
          </cell>
        </row>
      </sheetData>
      <sheetData sheetId="11">
        <row r="4">
          <cell r="J4">
            <v>10.86561009332244</v>
          </cell>
        </row>
      </sheetData>
      <sheetData sheetId="12">
        <row r="4">
          <cell r="J4">
            <v>40.101611518067628</v>
          </cell>
        </row>
      </sheetData>
      <sheetData sheetId="13">
        <row r="4">
          <cell r="J4">
            <v>3.2427226006933063</v>
          </cell>
        </row>
      </sheetData>
      <sheetData sheetId="14">
        <row r="4">
          <cell r="J4">
            <v>214.12297267549147</v>
          </cell>
        </row>
      </sheetData>
      <sheetData sheetId="15">
        <row r="4">
          <cell r="J4">
            <v>4.7118727594679113</v>
          </cell>
        </row>
      </sheetData>
      <sheetData sheetId="16">
        <row r="4">
          <cell r="J4">
            <v>38.624926450774687</v>
          </cell>
        </row>
      </sheetData>
      <sheetData sheetId="17">
        <row r="4">
          <cell r="J4">
            <v>4.9009355384835587</v>
          </cell>
        </row>
      </sheetData>
      <sheetData sheetId="18">
        <row r="4">
          <cell r="J4">
            <v>3.7914793165973864</v>
          </cell>
        </row>
      </sheetData>
      <sheetData sheetId="19">
        <row r="4">
          <cell r="J4">
            <v>10.009438875392332</v>
          </cell>
        </row>
      </sheetData>
      <sheetData sheetId="20">
        <row r="4">
          <cell r="J4">
            <v>2.0118875872163318</v>
          </cell>
        </row>
      </sheetData>
      <sheetData sheetId="21">
        <row r="4">
          <cell r="J4">
            <v>13.5206394614966</v>
          </cell>
        </row>
      </sheetData>
      <sheetData sheetId="22">
        <row r="4">
          <cell r="J4">
            <v>8.6406134013842486</v>
          </cell>
        </row>
      </sheetData>
      <sheetData sheetId="23">
        <row r="4">
          <cell r="J4">
            <v>10.490224284719833</v>
          </cell>
        </row>
      </sheetData>
      <sheetData sheetId="24">
        <row r="4">
          <cell r="J4">
            <v>4.195961992642256</v>
          </cell>
        </row>
      </sheetData>
      <sheetData sheetId="25">
        <row r="4">
          <cell r="J4">
            <v>36.519016381797286</v>
          </cell>
        </row>
      </sheetData>
      <sheetData sheetId="26">
        <row r="4">
          <cell r="J4">
            <v>42.21719260816851</v>
          </cell>
        </row>
      </sheetData>
      <sheetData sheetId="27">
        <row r="4">
          <cell r="J4">
            <v>1.3875692823452825</v>
          </cell>
        </row>
      </sheetData>
      <sheetData sheetId="28">
        <row r="4">
          <cell r="J4">
            <v>33.49105693653599</v>
          </cell>
        </row>
      </sheetData>
      <sheetData sheetId="29">
        <row r="4">
          <cell r="J4">
            <v>42.150788642315668</v>
          </cell>
        </row>
      </sheetData>
      <sheetData sheetId="30">
        <row r="4">
          <cell r="J4">
            <v>2.1748985929946945</v>
          </cell>
        </row>
      </sheetData>
      <sheetData sheetId="31">
        <row r="4">
          <cell r="J4">
            <v>10.149145161490036</v>
          </cell>
        </row>
      </sheetData>
      <sheetData sheetId="32">
        <row r="4">
          <cell r="J4">
            <v>2.2192831833150173</v>
          </cell>
        </row>
      </sheetData>
      <sheetData sheetId="33">
        <row r="4">
          <cell r="J4">
            <v>335.630293040303</v>
          </cell>
        </row>
      </sheetData>
      <sheetData sheetId="34">
        <row r="4">
          <cell r="J4">
            <v>0.99757300747209887</v>
          </cell>
        </row>
      </sheetData>
      <sheetData sheetId="35">
        <row r="4">
          <cell r="J4">
            <v>13.116206469539929</v>
          </cell>
        </row>
      </sheetData>
      <sheetData sheetId="36">
        <row r="4">
          <cell r="J4">
            <v>15.550799503914536</v>
          </cell>
        </row>
      </sheetData>
      <sheetData sheetId="37">
        <row r="4">
          <cell r="J4">
            <v>17.770984993515501</v>
          </cell>
        </row>
      </sheetData>
      <sheetData sheetId="38">
        <row r="4">
          <cell r="J4">
            <v>16.840696957230616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T28" sqref="T2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60</f>
        <v>60</v>
      </c>
      <c r="J2" t="s">
        <v>6</v>
      </c>
      <c r="K2" s="9">
        <f>17.52+37.53</f>
        <v>55.05</v>
      </c>
      <c r="M2" t="s">
        <v>59</v>
      </c>
      <c r="N2" s="9">
        <f>377.61</f>
        <v>377.61</v>
      </c>
      <c r="P2" t="s">
        <v>8</v>
      </c>
      <c r="Q2" s="10">
        <f>N2+K2+H2</f>
        <v>492.66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0.11738950315043739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4196.7977270390584</v>
      </c>
      <c r="D7" s="20">
        <f>(C7*[1]Feuil1!$K$2-C4)/C4</f>
        <v>0.41867976656966699</v>
      </c>
      <c r="E7" s="31">
        <f>C7-C7/(1+D7)</f>
        <v>1238.5559687973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1208.1751057759182</v>
      </c>
    </row>
    <row r="9" spans="2:20">
      <c r="M9" s="17" t="str">
        <f>IF(C13&gt;C7*Params!F8,B13,"Others")</f>
        <v>BTC</v>
      </c>
      <c r="N9" s="18">
        <f>IF(C13&gt;C7*0.1,C13,C7)</f>
        <v>1190.602188992777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377.61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335.630293040303</v>
      </c>
    </row>
    <row r="12" spans="2:20">
      <c r="B12" s="7" t="s">
        <v>19</v>
      </c>
      <c r="C12" s="1">
        <f>[2]ETH!J4</f>
        <v>1208.1751057759182</v>
      </c>
      <c r="D12" s="20">
        <f>C12/$C$7</f>
        <v>0.28788023258588513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214.12297267549147</v>
      </c>
    </row>
    <row r="13" spans="2:20">
      <c r="B13" s="7" t="s">
        <v>4</v>
      </c>
      <c r="C13" s="1">
        <f>[2]BTC!J4</f>
        <v>1190.602188992777</v>
      </c>
      <c r="D13" s="20">
        <f t="shared" ref="D13:D55" si="0">C13/$C$7</f>
        <v>0.28369301225121835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870.65716655456788</v>
      </c>
      <c r="Q13" s="23"/>
    </row>
    <row r="14" spans="2:20">
      <c r="B14" s="7" t="s">
        <v>59</v>
      </c>
      <c r="C14" s="1">
        <f>$N$2</f>
        <v>377.61</v>
      </c>
      <c r="D14" s="20">
        <f t="shared" si="0"/>
        <v>8.9975744498511478E-2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335.630293040303</v>
      </c>
      <c r="D15" s="20">
        <f t="shared" si="0"/>
        <v>7.997294958437233E-2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214.12297267549147</v>
      </c>
      <c r="D16" s="20">
        <f t="shared" si="0"/>
        <v>5.1020560580259458E-2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3.4893270899504829E-2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78.333333333333329</v>
      </c>
      <c r="D18" s="20">
        <f>C18/$C$7</f>
        <v>1.8665024723171345E-2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1.4904220805545118E-2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55.05</v>
      </c>
      <c r="D20" s="20">
        <f t="shared" si="0"/>
        <v>1.3117143970347862E-2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42.21719260816851</v>
      </c>
      <c r="D21" s="20">
        <f t="shared" si="0"/>
        <v>1.0059382260949172E-2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40.101611518067628</v>
      </c>
      <c r="D22" s="20">
        <f t="shared" si="0"/>
        <v>9.5552881330690856E-3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38.624926450774687</v>
      </c>
      <c r="D23" s="20">
        <f t="shared" si="0"/>
        <v>9.2034281761836298E-3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33.49105693653599</v>
      </c>
      <c r="D24" s="20">
        <f t="shared" si="0"/>
        <v>7.9801456050074479E-3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34.808986770871734</v>
      </c>
      <c r="D25" s="20">
        <f t="shared" si="0"/>
        <v>8.2941778553216831E-3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42.150788642315668</v>
      </c>
      <c r="D26" s="20">
        <f t="shared" si="0"/>
        <v>1.0043559729063727E-2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19.111573488709283</v>
      </c>
      <c r="D27" s="20">
        <f t="shared" si="0"/>
        <v>4.5538467021123165E-3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17.770984993515501</v>
      </c>
      <c r="D28" s="20">
        <f t="shared" si="0"/>
        <v>4.2344154160732827E-3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15.550799503914536</v>
      </c>
      <c r="D29" s="20">
        <f t="shared" si="0"/>
        <v>3.7053964749656876E-3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16.840696957230616</v>
      </c>
      <c r="D30" s="20">
        <f t="shared" si="0"/>
        <v>4.0127492561125005E-3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36.519016381797286</v>
      </c>
      <c r="D31" s="20">
        <f t="shared" si="0"/>
        <v>8.7016384293465403E-3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13.5206394614966</v>
      </c>
      <c r="D32" s="20">
        <f t="shared" si="0"/>
        <v>3.2216562104925976E-3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10.009438875392332</v>
      </c>
      <c r="D33" s="20">
        <f t="shared" si="0"/>
        <v>2.3850181796715355E-3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10.86561009332244</v>
      </c>
      <c r="D34" s="20">
        <f t="shared" si="0"/>
        <v>2.5890240130749375E-3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10.490224284719833</v>
      </c>
      <c r="D35" s="20">
        <f t="shared" si="0"/>
        <v>2.4995782420328696E-3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13.116206469539929</v>
      </c>
      <c r="D36" s="20">
        <f t="shared" si="0"/>
        <v>3.1252891663172263E-3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7.83</v>
      </c>
      <c r="D37" s="20">
        <f t="shared" si="0"/>
        <v>1.8657082159459358E-3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9.9781545586025668</v>
      </c>
      <c r="D38" s="20">
        <f t="shared" si="0"/>
        <v>2.3775638492928739E-3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8.6406134013842486</v>
      </c>
      <c r="D39" s="20">
        <f t="shared" si="0"/>
        <v>2.0588586735345018E-3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60</v>
      </c>
      <c r="D40" s="20">
        <f t="shared" si="0"/>
        <v>1.4296614681578052E-2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4.9009355384835587</v>
      </c>
      <c r="D41" s="20">
        <f t="shared" si="0"/>
        <v>1.167779782882528E-3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4.195961992642256</v>
      </c>
      <c r="D42" s="20">
        <f t="shared" si="0"/>
        <v>9.9980086378921302E-4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4.7118727594679113</v>
      </c>
      <c r="D43" s="20">
        <f t="shared" si="0"/>
        <v>1.1227304878456104E-3</v>
      </c>
    </row>
    <row r="44" spans="2:14">
      <c r="B44" s="22" t="s">
        <v>37</v>
      </c>
      <c r="C44" s="9">
        <f>[2]GRT!$J$4</f>
        <v>3.7914793165973864</v>
      </c>
      <c r="D44" s="20">
        <f t="shared" si="0"/>
        <v>9.0342198104276185E-4</v>
      </c>
    </row>
    <row r="45" spans="2:14">
      <c r="B45" s="22" t="s">
        <v>56</v>
      </c>
      <c r="C45" s="9">
        <f>[2]SHIB!$J$4</f>
        <v>10.149145161490036</v>
      </c>
      <c r="D45" s="20">
        <f t="shared" si="0"/>
        <v>2.4183069620204215E-3</v>
      </c>
    </row>
    <row r="46" spans="2:14">
      <c r="B46" s="22" t="s">
        <v>36</v>
      </c>
      <c r="C46" s="9">
        <f>[2]AMP!$J$4</f>
        <v>3.2427226006933063</v>
      </c>
      <c r="D46" s="20">
        <f t="shared" si="0"/>
        <v>7.7266592568928148E-4</v>
      </c>
    </row>
    <row r="47" spans="2:14">
      <c r="B47" s="22" t="s">
        <v>62</v>
      </c>
      <c r="C47" s="10">
        <f>[2]SEI!$J$4</f>
        <v>2.1748985929946945</v>
      </c>
      <c r="D47" s="20">
        <f t="shared" si="0"/>
        <v>5.182281192591899E-4</v>
      </c>
    </row>
    <row r="48" spans="2:14">
      <c r="B48" s="22" t="s">
        <v>40</v>
      </c>
      <c r="C48" s="9">
        <f>[2]SHPING!$J$4</f>
        <v>2.2192831833150173</v>
      </c>
      <c r="D48" s="20">
        <f t="shared" si="0"/>
        <v>5.2880394235267918E-4</v>
      </c>
    </row>
    <row r="49" spans="2:4">
      <c r="B49" s="7" t="s">
        <v>25</v>
      </c>
      <c r="C49" s="1">
        <f>[2]POLIS!J4</f>
        <v>1.809640068322925</v>
      </c>
      <c r="D49" s="20">
        <f t="shared" si="0"/>
        <v>4.3119544615262395E-4</v>
      </c>
    </row>
    <row r="50" spans="2:4">
      <c r="B50" s="22" t="s">
        <v>64</v>
      </c>
      <c r="C50" s="10">
        <f>[2]ACE!$J$4</f>
        <v>2.3338601151540712</v>
      </c>
      <c r="D50" s="20">
        <f t="shared" si="0"/>
        <v>5.5610497978435226E-4</v>
      </c>
    </row>
    <row r="51" spans="2:4">
      <c r="B51" s="7" t="s">
        <v>28</v>
      </c>
      <c r="C51" s="1">
        <f>[2]ATLAS!O47</f>
        <v>1.0216890186802239</v>
      </c>
      <c r="D51" s="20">
        <f t="shared" si="0"/>
        <v>2.4344490374117935E-4</v>
      </c>
    </row>
    <row r="52" spans="2:4">
      <c r="B52" s="22" t="s">
        <v>50</v>
      </c>
      <c r="C52" s="9">
        <f>[2]KAVA!$J$4</f>
        <v>2.0118875872163318</v>
      </c>
      <c r="D52" s="20">
        <f t="shared" si="0"/>
        <v>4.7938636028469422E-4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4.0430673822279458E-4</v>
      </c>
    </row>
    <row r="54" spans="2:4">
      <c r="B54" s="22" t="s">
        <v>63</v>
      </c>
      <c r="C54" s="10">
        <f>[2]MEME!$J$4</f>
        <v>1.3875692823452825</v>
      </c>
      <c r="D54" s="20">
        <f t="shared" si="0"/>
        <v>3.3062572289473813E-4</v>
      </c>
    </row>
    <row r="55" spans="2:4">
      <c r="B55" s="22" t="s">
        <v>43</v>
      </c>
      <c r="C55" s="9">
        <f>[2]TRX!$J$4</f>
        <v>0.99757300747209887</v>
      </c>
      <c r="D55" s="20">
        <f t="shared" si="0"/>
        <v>2.3769861507619302E-4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workbookViewId="0">
      <selection activeCell="B5" sqref="B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2024-01-23T15:44:18Z</dcterms:modified>
</cp:coreProperties>
</file>