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3965440"/>
        <axId val="83967360"/>
      </lineChart>
      <dateAx>
        <axId val="8396544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3967360"/>
        <crosses val="autoZero"/>
        <lblOffset val="100"/>
      </dateAx>
      <valAx>
        <axId val="8396736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396544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topLeftCell="A2" workbookViewId="0">
      <selection activeCell="B41" sqref="B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2279.231416023036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(D42/B42)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0.00643526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0.11039211</v>
      </c>
      <c r="C35" s="54">
        <f>(D35/B35)</f>
        <v/>
      </c>
      <c r="D35" s="23" t="n">
        <v>182.16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0.02252946</v>
      </c>
      <c r="C36" s="54">
        <f>(D36/B36)</f>
        <v/>
      </c>
      <c r="D36" s="23" t="n">
        <v>38.1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0.0518625</v>
      </c>
      <c r="C40" s="54">
        <f>(D40/B40)</f>
        <v/>
      </c>
      <c r="D40" s="23" t="n">
        <v>95.15000000000001</v>
      </c>
      <c r="E40" t="inlineStr">
        <is>
          <t>DCA3</t>
        </is>
      </c>
    </row>
    <row r="41">
      <c r="F41" t="inlineStr">
        <is>
          <t>Moy</t>
        </is>
      </c>
      <c r="G41" s="54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1.77082998449303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12.14973237</v>
      </c>
      <c r="C5" s="53">
        <f>(D5/B5)</f>
        <v/>
      </c>
      <c r="D5" s="53" t="n">
        <v>38.1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0.57584241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O6" sqref="O5: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11.24253562491597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0.02575287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10" sqref="B10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38.4731230775318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2.48348614</v>
      </c>
      <c r="C5" s="53">
        <f>(D5/B5)</f>
        <v/>
      </c>
      <c r="D5" s="53" t="n">
        <v>38.1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0.01565031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0.70187245</v>
      </c>
      <c r="C10" s="53">
        <f>(D10/B10)</f>
        <v/>
      </c>
      <c r="D10" s="53" t="n">
        <v>10.35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0.003889175746147762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249.8550206011357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0.00222331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0.5513602</v>
      </c>
      <c r="C11" s="53">
        <f>(D11/B11)</f>
        <v/>
      </c>
      <c r="D11" s="53" t="n">
        <v>156.87</v>
      </c>
      <c r="E11" t="inlineStr">
        <is>
          <t>DCA1</t>
        </is>
      </c>
      <c r="P11" s="53">
        <f>(SUM(P6:P9))</f>
        <v/>
      </c>
    </row>
    <row r="12">
      <c r="B12" s="64" t="n">
        <v>0.1331198</v>
      </c>
      <c r="C12" s="53">
        <f>(D12/B12)</f>
        <v/>
      </c>
      <c r="D12" s="53" t="n">
        <v>38.1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0.09619565029603906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0.27394349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7" sqref="O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7.371959323781238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6.85604061</v>
      </c>
      <c r="C5" s="53">
        <f>(D5/B5)</f>
        <v/>
      </c>
      <c r="D5" s="53" t="n">
        <v>38.1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0.0714182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24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2*($B$14-$B$11)/5-N6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  <c r="R9" s="24">
        <f>B11-B11</f>
        <v/>
      </c>
      <c r="S9" s="53" t="n">
        <v>0</v>
      </c>
      <c r="T9" s="54">
        <f>D11-B11*5.54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60.79462505117013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0.0029403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6.472553890857001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3">
        <f>(D5/B5)</f>
        <v/>
      </c>
      <c r="D5" s="53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(D5)+(B7)*4.615</f>
        <v/>
      </c>
    </row>
    <row r="6">
      <c r="B6" s="2" t="n">
        <v>0.00223753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-0.442</v>
      </c>
      <c r="C7" s="54">
        <f>D7/B7</f>
        <v/>
      </c>
      <c r="D7" s="53" t="n">
        <v>-2.70607643</v>
      </c>
      <c r="N7" s="24">
        <f>2*($B$10+$N$6)/5-$N$6</f>
        <v/>
      </c>
      <c r="O7" s="53">
        <f>($C$5*Params!K9)</f>
        <v/>
      </c>
      <c r="P7" s="53">
        <f>(O7*N7)</f>
        <v/>
      </c>
      <c r="R7" s="1">
        <f>(B7)-B7</f>
        <v/>
      </c>
      <c r="S7" s="53" t="n">
        <v>0</v>
      </c>
      <c r="T7" s="53">
        <f>(D7)-B7*4.615</f>
        <v/>
      </c>
    </row>
    <row r="8">
      <c r="N8" s="24">
        <f>($B$10+$N$6)/5</f>
        <v/>
      </c>
      <c r="O8" s="53">
        <f>($C$5*Params!K10)</f>
        <v/>
      </c>
      <c r="P8" s="53">
        <f>(O8*N8)</f>
        <v/>
      </c>
      <c r="R8" s="1" t="n"/>
      <c r="S8" s="53" t="n"/>
      <c r="T8" s="53" t="n"/>
    </row>
    <row r="9">
      <c r="F9" t="inlineStr">
        <is>
          <t>Moy</t>
        </is>
      </c>
      <c r="G9" s="53">
        <f>(D10/B10)</f>
        <v/>
      </c>
      <c r="N9" s="24">
        <f>($B$10+$N$6)/5</f>
        <v/>
      </c>
      <c r="O9" s="53">
        <f>($C$5*Params!K11)</f>
        <v/>
      </c>
      <c r="P9" s="53">
        <f>(O9*N9)</f>
        <v/>
      </c>
      <c r="R9" s="1" t="n"/>
      <c r="S9" s="53" t="n"/>
      <c r="T9" s="53" t="n"/>
    </row>
    <row r="10">
      <c r="B10">
        <f>(SUM(B5:B9))</f>
        <v/>
      </c>
      <c r="D10" s="53">
        <f>(SUM(D5:D9))</f>
        <v/>
      </c>
      <c r="R10" s="1" t="n"/>
      <c r="S10" s="53" t="n"/>
      <c r="T10" s="53" t="n"/>
    </row>
    <row r="11">
      <c r="P11" s="53">
        <f>(SUM(P6:P9))</f>
        <v/>
      </c>
      <c r="R11" s="1" t="n"/>
      <c r="S11" s="53" t="n"/>
      <c r="T11" s="54" t="n"/>
    </row>
    <row r="12">
      <c r="P12" s="53" t="n"/>
    </row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2.347594213533716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5.60987839</v>
      </c>
      <c r="C5" s="53">
        <f>(D5/B5)</f>
        <v/>
      </c>
      <c r="D5" s="53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0.01743484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42844.50101593746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0.00034916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57">
        <f>(J6-B37)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0.0067326</v>
      </c>
      <c r="C23" s="53">
        <f>(D23/B23)</f>
        <v/>
      </c>
      <c r="D23" s="53" t="n">
        <v>160.35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0.00151743</v>
      </c>
      <c r="C24" s="53">
        <f>(D24/B24)</f>
        <v/>
      </c>
      <c r="D24" s="53" t="n">
        <v>38.5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0.00171411</v>
      </c>
      <c r="C34" s="53">
        <f>(D34/B34)</f>
        <v/>
      </c>
      <c r="D34" s="53" t="n">
        <v>45.85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F36" t="inlineStr">
        <is>
          <t>Moy</t>
        </is>
      </c>
      <c r="G36" s="54">
        <f>(D37/B37)</f>
        <v/>
      </c>
      <c r="M36">
        <f>($B$20/5)</f>
        <v/>
      </c>
      <c r="N36" s="53">
        <f>($C$20*Params!K18)</f>
        <v/>
      </c>
      <c r="O36" s="56">
        <f>(N36*M36)</f>
        <v/>
      </c>
      <c r="R36">
        <f>(SUM(R5:R25))</f>
        <v/>
      </c>
      <c r="T36" s="53">
        <f>(SUM(T5:T25))</f>
        <v/>
      </c>
    </row>
    <row r="37">
      <c r="B37">
        <f>(SUM(B5:B36))</f>
        <v/>
      </c>
      <c r="D37" s="53">
        <f>(SUM(D5:D36))</f>
        <v/>
      </c>
    </row>
    <row r="38"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14.81181239574194</v>
      </c>
      <c r="M3" t="inlineStr">
        <is>
          <t>Objectif :</t>
        </is>
      </c>
      <c r="N3" s="24">
        <f>(INDEX(N5:N16,MATCH(MAX(O6:O8),O5:O16,0))/0.9)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3">
        <f>(D5/B5)</f>
        <v/>
      </c>
      <c r="D5" s="53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0.00231051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9.45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2*($B$5/5)-N6</f>
        <v/>
      </c>
      <c r="O7" s="53">
        <f>C8</f>
        <v/>
      </c>
      <c r="P7" s="53">
        <f>(O7*N7)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73.16379890107667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0.00111446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O33" sqref="O3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1.005251700536128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0.05575957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/>
    <row r="21">
      <c r="B21">
        <f>(SUM(B5:B20))</f>
        <v/>
      </c>
      <c r="D21" s="53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41" sqref="O41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0.0001796439123799146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B39/4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4848.86668864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>
        <f>(B32+B33+B34)*J3</f>
        <v/>
      </c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0.883700109642786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0.31748036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41.67571095</v>
      </c>
      <c r="C7" s="53">
        <f>(D7/B7)</f>
        <v/>
      </c>
      <c r="D7" s="53" t="n">
        <v>38.5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R41" sqref="R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0.7836144152839218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0.3310673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2.265196992707804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21.75095869</v>
      </c>
      <c r="C6" s="53">
        <f>(D6/B6)</f>
        <v/>
      </c>
      <c r="D6" s="53" t="n">
        <v>38.1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0.1000204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9.998151361570043e-06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257.31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20" sqref="B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71.68385960551595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5.9950074</v>
      </c>
      <c r="C17" s="53">
        <f>(D17/B17)</f>
        <v/>
      </c>
      <c r="D17" s="53" t="n">
        <v>119.04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0.06202153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1.84720688</v>
      </c>
      <c r="C19" s="53">
        <f>(D19/B19)</f>
        <v/>
      </c>
      <c r="D19" s="53" t="n">
        <v>38.1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0.1043060217705137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0.24272111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6.316870596229395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2.04837237</v>
      </c>
      <c r="C5" s="53">
        <f>(D5/B5)</f>
        <v/>
      </c>
      <c r="D5" s="53" t="n">
        <v>11.25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0.00256584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0.6255188490168471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0.78854347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0.1690763959619593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0.7817024541460255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0.004293110664653595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K8" sqref="K8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0.5741595261278069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abSelected="1" topLeftCell="A7" workbookViewId="0">
      <selection activeCell="L37" sqref="L37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0.00651304710659553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9">
        <f>I35*J35</f>
        <v/>
      </c>
      <c r="L35" s="31" t="n">
        <v>37.8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9">
        <f>I36*J36</f>
        <v/>
      </c>
      <c r="L36" s="31" t="n">
        <v>9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9">
        <f>I37*J37</f>
        <v/>
      </c>
      <c r="L37" s="31" t="n">
        <v>7.7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19.9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57">
        <f>D60/C60</f>
        <v/>
      </c>
    </row>
    <row r="61">
      <c r="B61" s="8" t="n"/>
      <c r="C61" s="19" t="n">
        <v>130.53974622</v>
      </c>
      <c r="D61" s="62" t="n">
        <v>1.179312</v>
      </c>
      <c r="E61" s="57">
        <f>D61/C61</f>
        <v/>
      </c>
    </row>
    <row r="62">
      <c r="B62" s="8" t="n"/>
      <c r="C62" s="19" t="n">
        <v>167.40487412</v>
      </c>
      <c r="D62" s="62" t="n">
        <v>1.05481</v>
      </c>
      <c r="E62" s="57">
        <f>D62/C62</f>
        <v/>
      </c>
    </row>
    <row r="63">
      <c r="B63" s="8" t="n"/>
      <c r="C63" s="19" t="n">
        <v>167.96828</v>
      </c>
      <c r="D63" s="62">
        <f>1.0512-0.00017</f>
        <v/>
      </c>
      <c r="E63" s="57">
        <f>D63/C63</f>
        <v/>
      </c>
    </row>
    <row r="64">
      <c r="B64" s="8" t="n"/>
      <c r="C64" s="19" t="n">
        <v>123.66</v>
      </c>
      <c r="D64" s="62" t="n">
        <v>1.049</v>
      </c>
      <c r="E64" s="57">
        <f>D64/C64</f>
        <v/>
      </c>
    </row>
    <row r="65">
      <c r="B65" s="8" t="n"/>
      <c r="C65" s="19" t="n">
        <v>149.5</v>
      </c>
      <c r="D65" s="62" t="n">
        <v>1.17</v>
      </c>
      <c r="E65" s="57">
        <f>D65/C65</f>
        <v/>
      </c>
    </row>
    <row r="66">
      <c r="B66" s="8" t="n"/>
      <c r="C66" s="19" t="n">
        <v>170.62</v>
      </c>
      <c r="D66" s="62" t="n">
        <v>1.158</v>
      </c>
      <c r="E66" s="57">
        <f>D66/C66</f>
        <v/>
      </c>
    </row>
    <row r="67">
      <c r="B67" s="8" t="n"/>
      <c r="C67" s="19" t="n">
        <v>192.66</v>
      </c>
      <c r="D67" s="62" t="n">
        <v>1.09</v>
      </c>
      <c r="E67" s="57">
        <f>D67/C67</f>
        <v/>
      </c>
    </row>
    <row r="68">
      <c r="B68" s="8" t="n"/>
      <c r="C68" s="19" t="n">
        <v>257.34</v>
      </c>
      <c r="D68" s="62" t="n">
        <v>1.13</v>
      </c>
      <c r="E68" s="57">
        <f>(D68/C68)</f>
        <v/>
      </c>
    </row>
    <row r="69">
      <c r="B69" s="8" t="n"/>
      <c r="C69" s="19" t="n">
        <v>312.13</v>
      </c>
      <c r="D69" s="62" t="n">
        <v>0.82</v>
      </c>
      <c r="E69" s="57">
        <f>(D69/C69)</f>
        <v/>
      </c>
    </row>
    <row r="70">
      <c r="B70" s="8" t="n"/>
      <c r="C70" s="19" t="n">
        <v>352.461</v>
      </c>
      <c r="D70" s="62" t="n">
        <v>1.2074</v>
      </c>
      <c r="E70" s="57">
        <f>(D70/C70)</f>
        <v/>
      </c>
    </row>
    <row r="71">
      <c r="B71" s="8" t="n"/>
      <c r="C71" s="19" t="n">
        <v>263.04</v>
      </c>
      <c r="D71" s="62" t="n">
        <v>1.0588</v>
      </c>
      <c r="E71" s="57">
        <f>(D71/C71)</f>
        <v/>
      </c>
    </row>
    <row r="72">
      <c r="B72" s="8" t="n"/>
      <c r="C72" s="19" t="n">
        <v>359.00496</v>
      </c>
      <c r="D72" s="62" t="n">
        <v>1.1195</v>
      </c>
      <c r="E72" s="57">
        <f>(D72/C72)</f>
        <v/>
      </c>
    </row>
    <row r="73">
      <c r="B73" s="8" t="n"/>
      <c r="C73" s="19" t="n">
        <v>327.91</v>
      </c>
      <c r="D73" s="62" t="n">
        <v>1.0785</v>
      </c>
      <c r="E73" s="57">
        <f>(D73/C73)</f>
        <v/>
      </c>
    </row>
    <row r="74">
      <c r="B74" s="8" t="n"/>
      <c r="C74" s="19" t="n">
        <v>925.39</v>
      </c>
      <c r="D74" s="62" t="n">
        <v>3.1734</v>
      </c>
      <c r="E74" s="57">
        <f>(D74/C74)</f>
        <v/>
      </c>
    </row>
    <row r="75">
      <c r="B75" s="8" t="n"/>
      <c r="C75" s="19" t="n">
        <v>109.44</v>
      </c>
      <c r="D75" s="62" t="n"/>
      <c r="E75" s="57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(-344/3)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M22" sqref="M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0.6528822678205307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0.71602492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111.37239212</v>
      </c>
      <c r="C7" s="53">
        <f>(D7/B7)</f>
        <v/>
      </c>
      <c r="D7" s="53" t="n">
        <v>38.1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0.2049887467818273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0.56157103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2023-12-14T07:34:21Z</dcterms:modified>
  <cp:lastModifiedBy>Tiko</cp:lastModifiedBy>
</cp:coreProperties>
</file>