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T2" l="1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8" i="2"/>
  <c r="Q2" i="1" l="1"/>
  <c r="C40"/>
  <c r="C30" l="1"/>
  <c r="C14"/>
  <c r="C4"/>
  <c r="C37"/>
  <c r="C20"/>
  <c r="C48" l="1"/>
  <c r="C44" l="1"/>
  <c r="C26" l="1"/>
  <c r="C28" l="1"/>
  <c r="C36" l="1"/>
  <c r="C55"/>
  <c r="C42"/>
  <c r="C33"/>
  <c r="C16"/>
  <c r="C46"/>
  <c r="C22"/>
  <c r="C34"/>
  <c r="C53"/>
  <c r="C18"/>
  <c r="C49"/>
  <c r="C19"/>
  <c r="C35" l="1"/>
  <c r="C27"/>
  <c r="C39"/>
  <c r="C52"/>
  <c r="C54"/>
  <c r="C24"/>
  <c r="C47"/>
  <c r="C29"/>
  <c r="C15" l="1"/>
  <c r="C43"/>
  <c r="C25"/>
  <c r="C31"/>
  <c r="C41"/>
  <c r="C23"/>
  <c r="C21"/>
  <c r="C38"/>
  <c r="C50" l="1"/>
  <c r="C13"/>
  <c r="C32" l="1"/>
  <c r="C17" l="1"/>
  <c r="C51" l="1"/>
  <c r="C45" l="1"/>
  <c r="C12" l="1"/>
  <c r="C7" l="1"/>
  <c r="D14" l="1"/>
  <c r="D30"/>
  <c r="D18"/>
  <c r="D35"/>
  <c r="D47"/>
  <c r="D24"/>
  <c r="D53"/>
  <c r="D15"/>
  <c r="D19"/>
  <c r="D44"/>
  <c r="D41"/>
  <c r="D54"/>
  <c r="Q3"/>
  <c r="D25"/>
  <c r="M9"/>
  <c r="D38"/>
  <c r="D28"/>
  <c r="N9"/>
  <c r="D20"/>
  <c r="D31"/>
  <c r="D52"/>
  <c r="D13"/>
  <c r="D55"/>
  <c r="D45"/>
  <c r="D50"/>
  <c r="D43"/>
  <c r="D34"/>
  <c r="D33"/>
  <c r="D51"/>
  <c r="D49"/>
  <c r="D27"/>
  <c r="D17"/>
  <c r="D42"/>
  <c r="D46"/>
  <c r="D22"/>
  <c r="D39"/>
  <c r="D7"/>
  <c r="E7" s="1"/>
  <c r="D21"/>
  <c r="D26"/>
  <c r="D32"/>
  <c r="D37"/>
  <c r="D16"/>
  <c r="D36"/>
  <c r="D48"/>
  <c r="D40"/>
  <c r="D23"/>
  <c r="D29"/>
  <c r="N8"/>
  <c r="D12"/>
  <c r="M8"/>
  <c r="M10" l="1"/>
  <c r="N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M33" l="1"/>
  <c r="N33"/>
  <c r="M34" l="1"/>
  <c r="N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<sst xmlns="http://schemas.openxmlformats.org/spreadsheetml/2006/main" count="110" uniqueCount="68">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</sst>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1356.2038361080615</c:v>
                </c:pt>
                <c:pt idx="1">
                  <c:v>1262.1019315582137</c:v>
                </c:pt>
                <c:pt idx="2">
                  <c:v>553.62</c:v>
                </c:pt>
                <c:pt idx="3">
                  <c:v>251.31258125209223</c:v>
                </c:pt>
                <c:pt idx="4">
                  <c:v>1119.8595291072018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1356.2038361080615</v>
          </cell>
        </row>
      </sheetData>
      <sheetData sheetId="1">
        <row r="4">
          <cell r="J4">
            <v>1262.1019315582137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2.3190551458703768</v>
          </cell>
        </row>
      </sheetData>
      <sheetData sheetId="4">
        <row r="47">
          <cell r="M47">
            <v>130.75</v>
          </cell>
          <cell r="O47">
            <v>1.194530569148526</v>
          </cell>
        </row>
      </sheetData>
      <sheetData sheetId="5">
        <row r="4">
          <cell r="C4">
            <v>-77.666666666666671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2.54916448967061</v>
          </cell>
        </row>
      </sheetData>
      <sheetData sheetId="8">
        <row r="4">
          <cell r="J4">
            <v>37.412833702656044</v>
          </cell>
        </row>
      </sheetData>
      <sheetData sheetId="9">
        <row r="4">
          <cell r="J4">
            <v>9.0596796983006858</v>
          </cell>
        </row>
      </sheetData>
      <sheetData sheetId="10">
        <row r="4">
          <cell r="J4">
            <v>20.081369148214048</v>
          </cell>
        </row>
      </sheetData>
      <sheetData sheetId="11">
        <row r="4">
          <cell r="J4">
            <v>11.884179969610834</v>
          </cell>
        </row>
      </sheetData>
      <sheetData sheetId="12">
        <row r="4">
          <cell r="J4">
            <v>47.452441394661136</v>
          </cell>
        </row>
      </sheetData>
      <sheetData sheetId="13">
        <row r="4">
          <cell r="J4">
            <v>3.02724725829373</v>
          </cell>
        </row>
      </sheetData>
      <sheetData sheetId="14">
        <row r="4">
          <cell r="J4">
            <v>226.97728267030263</v>
          </cell>
        </row>
      </sheetData>
      <sheetData sheetId="15">
        <row r="4">
          <cell r="J4">
            <v>4.7935849457200206</v>
          </cell>
        </row>
      </sheetData>
      <sheetData sheetId="16">
        <row r="4">
          <cell r="J4">
            <v>43.539359639879578</v>
          </cell>
        </row>
      </sheetData>
      <sheetData sheetId="17">
        <row r="4">
          <cell r="J4">
            <v>5.3743458371334709</v>
          </cell>
        </row>
      </sheetData>
      <sheetData sheetId="18">
        <row r="4">
          <cell r="J4">
            <v>4.1757711924117329</v>
          </cell>
        </row>
      </sheetData>
      <sheetData sheetId="19">
        <row r="4">
          <cell r="J4">
            <v>11.740480384103684</v>
          </cell>
        </row>
      </sheetData>
      <sheetData sheetId="20">
        <row r="4">
          <cell r="J4">
            <v>2.0970370492834127</v>
          </cell>
        </row>
      </sheetData>
      <sheetData sheetId="21">
        <row r="4">
          <cell r="J4">
            <v>11.614666555059038</v>
          </cell>
        </row>
      </sheetData>
      <sheetData sheetId="22">
        <row r="4">
          <cell r="J4">
            <v>9.2132055867889839</v>
          </cell>
        </row>
      </sheetData>
      <sheetData sheetId="23">
        <row r="4">
          <cell r="J4">
            <v>11.167679654593945</v>
          </cell>
        </row>
      </sheetData>
      <sheetData sheetId="24">
        <row r="4">
          <cell r="J4">
            <v>5.1187466194996034</v>
          </cell>
        </row>
      </sheetData>
      <sheetData sheetId="25">
        <row r="4">
          <cell r="J4">
            <v>14.631935107727344</v>
          </cell>
        </row>
      </sheetData>
      <sheetData sheetId="26">
        <row r="4">
          <cell r="J4">
            <v>46.184865041989298</v>
          </cell>
        </row>
      </sheetData>
      <sheetData sheetId="27">
        <row r="4">
          <cell r="J4">
            <v>1.7194218551188269</v>
          </cell>
        </row>
      </sheetData>
      <sheetData sheetId="28">
        <row r="4">
          <cell r="J4">
            <v>42.595928281388964</v>
          </cell>
        </row>
      </sheetData>
      <sheetData sheetId="29">
        <row r="4">
          <cell r="J4">
            <v>31.280674169184628</v>
          </cell>
        </row>
      </sheetData>
      <sheetData sheetId="30">
        <row r="4">
          <cell r="J4">
            <v>2.7982486751600995</v>
          </cell>
        </row>
      </sheetData>
      <sheetData sheetId="31">
        <row r="4">
          <cell r="J4">
            <v>5.9681465190127376</v>
          </cell>
        </row>
      </sheetData>
      <sheetData sheetId="32">
        <row r="4">
          <cell r="J4">
            <v>2.3810190129773452</v>
          </cell>
        </row>
      </sheetData>
      <sheetData sheetId="33">
        <row r="4">
          <cell r="J4">
            <v>251.31258125209223</v>
          </cell>
        </row>
      </sheetData>
      <sheetData sheetId="34">
        <row r="4">
          <cell r="J4">
            <v>1.0112939644228374</v>
          </cell>
        </row>
      </sheetData>
      <sheetData sheetId="35">
        <row r="4">
          <cell r="J4">
            <v>11.730465830537687</v>
          </cell>
        </row>
      </sheetData>
      <sheetData sheetId="36">
        <row r="4">
          <cell r="J4">
            <v>17.108110485745229</v>
          </cell>
        </row>
      </sheetData>
      <sheetData sheetId="37">
        <row r="4">
          <cell r="J4">
            <v>21.158485849700721</v>
          </cell>
        </row>
      </sheetData>
      <sheetData sheetId="38">
        <row r="4">
          <cell r="J4">
            <v>19.754812536367311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15" sqref="B15:D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92.85+5.53</f>
        <v>98.38</v>
      </c>
      <c r="J2" t="s">
        <v>6</v>
      </c>
      <c r="K2" s="9">
        <f>13.17+37.53</f>
        <v>50.7</v>
      </c>
      <c r="M2" t="s">
        <v>59</v>
      </c>
      <c r="N2" s="9">
        <f>553.62</f>
        <v>553.62</v>
      </c>
      <c r="P2" t="s">
        <v>8</v>
      </c>
      <c r="Q2" s="10">
        <f>N2+K2+H2</f>
        <v>702.7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0.15467419343943203</v>
      </c>
    </row>
    <row r="4" spans="2:20">
      <c r="B4" t="s">
        <v>30</v>
      </c>
      <c r="C4" s="19">
        <f>Investissement!C28</f>
        <v>2692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4543.0978780255691</v>
      </c>
      <c r="D7" s="20">
        <f>(C7*[1]Feuil1!$K$2-C4)/C4</f>
        <v>0.53574259621220965</v>
      </c>
      <c r="E7" s="31">
        <f>C7-C7/(1+D7)</f>
        <v>1584.8561197838117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1356.2038361080615</v>
      </c>
    </row>
    <row r="9" spans="2:20">
      <c r="M9" s="17" t="str">
        <f>IF(C13&gt;C7*Params!F8,B13,"Others")</f>
        <v>BTC</v>
      </c>
      <c r="N9" s="18">
        <f>IF(C13&gt;C7*0.1,C13,C7)</f>
        <v>1262.1019315582137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553.62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251.31258125209223</v>
      </c>
    </row>
    <row r="12" spans="2:20">
      <c r="B12" s="7" t="s">
        <v>19</v>
      </c>
      <c r="C12" s="1">
        <f>[2]ETH!J4</f>
        <v>1356.2038361080615</v>
      </c>
      <c r="D12" s="20">
        <f>C12/$C$7</f>
        <v>0.29851961646432057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1119.8595291072018</v>
      </c>
    </row>
    <row r="13" spans="2:20">
      <c r="B13" s="7" t="s">
        <v>4</v>
      </c>
      <c r="C13" s="1">
        <f>[2]BTC!J4</f>
        <v>1262.1019315582137</v>
      </c>
      <c r="D13" s="20">
        <f t="shared" ref="D13:D55" si="0">C13/$C$7</f>
        <v>0.27780645837785106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553.62</v>
      </c>
      <c r="D14" s="20">
        <f t="shared" si="0"/>
        <v>0.12185958015075901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251.31258125209223</v>
      </c>
      <c r="D15" s="20">
        <f t="shared" si="0"/>
        <v>5.5317448137681927E-2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226.97728267030263</v>
      </c>
      <c r="D16" s="20">
        <f t="shared" si="0"/>
        <v>4.9960905259859155E-2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130.75</v>
      </c>
      <c r="D17" s="20">
        <f t="shared" si="0"/>
        <v>2.8779921434759836E-2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77.666666666666671</v>
      </c>
      <c r="D18" s="20">
        <f>C18/$C$7</f>
        <v>1.7095530132056194E-2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1.3768138323091606E-2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1.1159785978908786E-2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46.184865041989298</v>
      </c>
      <c r="D21" s="20">
        <f t="shared" si="0"/>
        <v>1.0165941012492833E-2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47.452441394661136</v>
      </c>
      <c r="D22" s="20">
        <f t="shared" si="0"/>
        <v>1.0444952468266867E-2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43.539359639879578</v>
      </c>
      <c r="D23" s="20">
        <f t="shared" si="0"/>
        <v>9.5836279139999044E-3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42.595928281388964</v>
      </c>
      <c r="D24" s="20">
        <f t="shared" si="0"/>
        <v>9.3759653489792656E-3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37.412833702656044</v>
      </c>
      <c r="D25" s="20">
        <f t="shared" si="0"/>
        <v>8.2350930372021101E-3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31.280674169184628</v>
      </c>
      <c r="D26" s="20">
        <f t="shared" si="0"/>
        <v>6.8853181263132312E-3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20.081369148214048</v>
      </c>
      <c r="D27" s="20">
        <f t="shared" si="0"/>
        <v>4.420192936045968E-3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21.158485849700721</v>
      </c>
      <c r="D28" s="20">
        <f t="shared" si="0"/>
        <v>4.6572815329473383E-3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17.108110485745229</v>
      </c>
      <c r="D29" s="20">
        <f t="shared" si="0"/>
        <v>3.7657367164584217E-3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19.754812536367311</v>
      </c>
      <c r="D30" s="20">
        <f t="shared" si="0"/>
        <v>4.3483132141878388E-3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14.631935107727344</v>
      </c>
      <c r="D31" s="20">
        <f t="shared" si="0"/>
        <v>3.2206955475250257E-3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11.614666555059038</v>
      </c>
      <c r="D32" s="20">
        <f t="shared" si="0"/>
        <v>2.5565521296025376E-3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11.740480384103684</v>
      </c>
      <c r="D33" s="20">
        <f t="shared" si="0"/>
        <v>2.5842455301020497E-3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11.884179969610834</v>
      </c>
      <c r="D34" s="20">
        <f t="shared" si="0"/>
        <v>2.6158758381793217E-3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11.167679654593945</v>
      </c>
      <c r="D35" s="20">
        <f t="shared" si="0"/>
        <v>2.4581640005183905E-3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11.730465830537687</v>
      </c>
      <c r="D36" s="20">
        <f t="shared" si="0"/>
        <v>2.5820411854379304E-3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1.9810270968477132E-3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9.0596796983006858</v>
      </c>
      <c r="D38" s="20">
        <f t="shared" si="0"/>
        <v>1.9941634412327528E-3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9.2132055867889839</v>
      </c>
      <c r="D39" s="20">
        <f t="shared" si="0"/>
        <v>2.0279566573619683E-3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98.38</v>
      </c>
      <c r="D40" s="20">
        <f t="shared" si="0"/>
        <v>2.1654827309764226E-2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5.3743458371334709</v>
      </c>
      <c r="D41" s="20">
        <f t="shared" si="0"/>
        <v>1.1829694145769015E-3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5.1187466194996034</v>
      </c>
      <c r="D42" s="20">
        <f t="shared" si="0"/>
        <v>1.1267084172362607E-3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4.7935849457200206</v>
      </c>
      <c r="D43" s="20">
        <f t="shared" si="0"/>
        <v>1.0551357409458485E-3</v>
      </c>
    </row>
    <row r="44" spans="2:14">
      <c r="B44" s="22" t="s">
        <v>37</v>
      </c>
      <c r="C44" s="9">
        <f>[2]GRT!$J$4</f>
        <v>4.1757711924117329</v>
      </c>
      <c r="D44" s="20">
        <f t="shared" si="0"/>
        <v>9.1914620915596991E-4</v>
      </c>
    </row>
    <row r="45" spans="2:14">
      <c r="B45" s="22" t="s">
        <v>56</v>
      </c>
      <c r="C45" s="9">
        <f>[2]SHIB!$J$4</f>
        <v>5.9681465190127376</v>
      </c>
      <c r="D45" s="20">
        <f t="shared" si="0"/>
        <v>1.3136733302357322E-3</v>
      </c>
    </row>
    <row r="46" spans="2:14">
      <c r="B46" s="22" t="s">
        <v>36</v>
      </c>
      <c r="C46" s="9">
        <f>[2]AMP!$J$4</f>
        <v>3.02724725829373</v>
      </c>
      <c r="D46" s="20">
        <f t="shared" si="0"/>
        <v>6.6633987194864757E-4</v>
      </c>
    </row>
    <row r="47" spans="2:14">
      <c r="B47" s="22" t="s">
        <v>62</v>
      </c>
      <c r="C47" s="10">
        <f>[2]SEI!$J$4</f>
        <v>2.7982486751600995</v>
      </c>
      <c r="D47" s="20">
        <f t="shared" si="0"/>
        <v>6.1593404991226351E-4</v>
      </c>
    </row>
    <row r="48" spans="2:14">
      <c r="B48" s="22" t="s">
        <v>40</v>
      </c>
      <c r="C48" s="9">
        <f>[2]SHPING!$J$4</f>
        <v>2.3810190129773452</v>
      </c>
      <c r="D48" s="20">
        <f t="shared" si="0"/>
        <v>5.2409590920196863E-4</v>
      </c>
    </row>
    <row r="49" spans="2:4">
      <c r="B49" s="7" t="s">
        <v>25</v>
      </c>
      <c r="C49" s="1">
        <f>[2]POLIS!J4</f>
        <v>2.3190551458703768</v>
      </c>
      <c r="D49" s="20">
        <f t="shared" si="0"/>
        <v>5.1045678700592696E-4</v>
      </c>
    </row>
    <row r="50" spans="2:4">
      <c r="B50" s="22" t="s">
        <v>64</v>
      </c>
      <c r="C50" s="10">
        <f>[2]ACE!$J$4</f>
        <v>2.54916448967061</v>
      </c>
      <c r="D50" s="20">
        <f t="shared" si="0"/>
        <v>5.6110710315105013E-4</v>
      </c>
    </row>
    <row r="51" spans="2:4">
      <c r="B51" s="7" t="s">
        <v>28</v>
      </c>
      <c r="C51" s="1">
        <f>[2]ATLAS!O47</f>
        <v>1.194530569148526</v>
      </c>
      <c r="D51" s="20">
        <f t="shared" si="0"/>
        <v>2.6293304727735014E-4</v>
      </c>
    </row>
    <row r="52" spans="2:4">
      <c r="B52" s="22" t="s">
        <v>50</v>
      </c>
      <c r="C52" s="9">
        <f>[2]KAVA!$J$4</f>
        <v>2.0970370492834127</v>
      </c>
      <c r="D52" s="20">
        <f t="shared" si="0"/>
        <v>4.615874686360016E-4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3.7348823326197554E-4</v>
      </c>
    </row>
    <row r="54" spans="2:4">
      <c r="B54" s="22" t="s">
        <v>63</v>
      </c>
      <c r="C54" s="10">
        <f>[2]MEME!$J$4</f>
        <v>1.7194218551188269</v>
      </c>
      <c r="D54" s="20">
        <f t="shared" si="0"/>
        <v>3.7846903176695103E-4</v>
      </c>
    </row>
    <row r="55" spans="2:4">
      <c r="B55" s="22" t="s">
        <v>43</v>
      </c>
      <c r="C55" s="9">
        <f>[2]TRX!$J$4</f>
        <v>1.0112939644228374</v>
      </c>
      <c r="D55" s="20">
        <f t="shared" si="0"/>
        <v>2.2260008293335424E-4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8"/>
  <sheetViews>
    <sheetView workbookViewId="0">
      <selection activeCell="C27" sqref="C2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5"/>
      <c r="C27" s="16"/>
      <c r="D27" s="29"/>
      <c r="E27" s="25"/>
    </row>
    <row r="28" spans="2:5">
      <c r="B28" t="s">
        <v>8</v>
      </c>
      <c r="C28" s="19">
        <f>SUM(C4:C27)</f>
        <v>2692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2024-01-19T00:02:17Z</dcterms:modified>
</cp:coreProperties>
</file>