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 activeTab="1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16" l="1"/>
  <c r="C13" l="1"/>
  <c r="C12" l="1"/>
  <c r="C52" l="1"/>
  <c r="C36" l="1"/>
  <c r="C43" l="1"/>
  <c r="C28" l="1"/>
  <c r="C25"/>
  <c r="C23" l="1"/>
  <c r="C34" l="1"/>
  <c r="C27" l="1"/>
  <c r="C29" l="1"/>
  <c r="C33" l="1"/>
  <c r="C15" l="1"/>
  <c r="C17" l="1"/>
  <c r="C49" l="1"/>
  <c r="C31" l="1"/>
  <c r="C24" l="1"/>
  <c r="C45" l="1"/>
  <c r="C26"/>
  <c r="C7" l="1"/>
  <c r="D41" l="1"/>
  <c r="D55"/>
  <c r="D7"/>
  <c r="E7" s="1"/>
  <c r="D21"/>
  <c r="D20"/>
  <c r="D49"/>
  <c r="D12"/>
  <c r="D51"/>
  <c r="D50"/>
  <c r="D39"/>
  <c r="D52"/>
  <c r="D31"/>
  <c r="D35"/>
  <c r="N9"/>
  <c r="D32"/>
  <c r="D37"/>
  <c r="M8"/>
  <c r="D46"/>
  <c r="D18"/>
  <c r="D29"/>
  <c r="D27"/>
  <c r="D16"/>
  <c r="D40"/>
  <c r="D24"/>
  <c r="M9"/>
  <c r="N8"/>
  <c r="D47"/>
  <c r="D28"/>
  <c r="D45"/>
  <c r="D44"/>
  <c r="D30"/>
  <c r="D33"/>
  <c r="D48"/>
  <c r="D54"/>
  <c r="D42"/>
  <c r="Q3"/>
  <c r="D38"/>
  <c r="D14"/>
  <c r="D23"/>
  <c r="D13"/>
  <c r="D43"/>
  <c r="D19"/>
  <c r="D22"/>
  <c r="D53"/>
  <c r="D34"/>
  <c r="D17"/>
  <c r="D25"/>
  <c r="D15"/>
  <c r="D36"/>
  <c r="D26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<sst xmlns="http://schemas.openxmlformats.org/spreadsheetml/2006/main" count="107" uniqueCount="67">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</sst>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1260.4986550311955</c:v>
                </c:pt>
                <c:pt idx="1">
                  <c:v>1251.4536840013111</c:v>
                </c:pt>
                <c:pt idx="2">
                  <c:v>552.16999999999996</c:v>
                </c:pt>
                <c:pt idx="3">
                  <c:v>263.71635723106738</c:v>
                </c:pt>
                <c:pt idx="4">
                  <c:v>227.59448216460575</c:v>
                </c:pt>
                <c:pt idx="5">
                  <c:v>806.82437207959197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1260.4986550311955</v>
          </cell>
        </row>
      </sheetData>
      <sheetData sheetId="1">
        <row r="4">
          <cell r="J4">
            <v>1251.4536840013111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2.575286959831117</v>
          </cell>
        </row>
      </sheetData>
      <sheetData sheetId="4">
        <row r="47">
          <cell r="M47">
            <v>111.75</v>
          </cell>
          <cell r="O47">
            <v>2.0689934606387546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2.5258153618141215</v>
          </cell>
        </row>
      </sheetData>
      <sheetData sheetId="8">
        <row r="4">
          <cell r="J4">
            <v>41.165383639570813</v>
          </cell>
        </row>
      </sheetData>
      <sheetData sheetId="9">
        <row r="4">
          <cell r="J4">
            <v>10.392876700933565</v>
          </cell>
        </row>
      </sheetData>
      <sheetData sheetId="10">
        <row r="4">
          <cell r="J4">
            <v>20.795508570007506</v>
          </cell>
        </row>
      </sheetData>
      <sheetData sheetId="11">
        <row r="4">
          <cell r="J4">
            <v>12.342767943975666</v>
          </cell>
        </row>
      </sheetData>
      <sheetData sheetId="12">
        <row r="4">
          <cell r="J4">
            <v>51.495378072123138</v>
          </cell>
        </row>
      </sheetData>
      <sheetData sheetId="13">
        <row r="4">
          <cell r="J4">
            <v>3.2603582787183831</v>
          </cell>
        </row>
      </sheetData>
      <sheetData sheetId="14">
        <row r="4">
          <cell r="J4">
            <v>227.59448216460575</v>
          </cell>
        </row>
      </sheetData>
      <sheetData sheetId="15">
        <row r="4">
          <cell r="J4">
            <v>5.0525325680229916</v>
          </cell>
        </row>
      </sheetData>
      <sheetData sheetId="16">
        <row r="4">
          <cell r="J4">
            <v>47.607905929832881</v>
          </cell>
        </row>
      </sheetData>
      <sheetData sheetId="17">
        <row r="4">
          <cell r="J4">
            <v>4.4504393426446427</v>
          </cell>
        </row>
      </sheetData>
      <sheetData sheetId="18">
        <row r="4">
          <cell r="J4">
            <v>5.1668791359536943</v>
          </cell>
        </row>
      </sheetData>
      <sheetData sheetId="19">
        <row r="4">
          <cell r="J4">
            <v>15.116427250356457</v>
          </cell>
        </row>
      </sheetData>
      <sheetData sheetId="20">
        <row r="4">
          <cell r="J4">
            <v>2.4400293059537912</v>
          </cell>
        </row>
      </sheetData>
      <sheetData sheetId="21">
        <row r="4">
          <cell r="J4">
            <v>15.103819397995538</v>
          </cell>
        </row>
      </sheetData>
      <sheetData sheetId="22">
        <row r="4">
          <cell r="J4">
            <v>8.3934005272316359</v>
          </cell>
        </row>
      </sheetData>
      <sheetData sheetId="23">
        <row r="4">
          <cell r="J4">
            <v>10.748093961508616</v>
          </cell>
        </row>
      </sheetData>
      <sheetData sheetId="24">
        <row r="4">
          <cell r="J4">
            <v>5.1568107749055843</v>
          </cell>
        </row>
      </sheetData>
      <sheetData sheetId="25">
        <row r="4">
          <cell r="J4">
            <v>15.034634280535744</v>
          </cell>
        </row>
      </sheetData>
      <sheetData sheetId="26">
        <row r="4">
          <cell r="J4">
            <v>49.90526907675963</v>
          </cell>
        </row>
      </sheetData>
      <sheetData sheetId="27">
        <row r="4">
          <cell r="J4">
            <v>1.4864608071098235</v>
          </cell>
        </row>
      </sheetData>
      <sheetData sheetId="28">
        <row r="4">
          <cell r="J4">
            <v>30.749163389513047</v>
          </cell>
        </row>
      </sheetData>
      <sheetData sheetId="29">
        <row r="4">
          <cell r="J4">
            <v>38.098130763839123</v>
          </cell>
        </row>
      </sheetData>
      <sheetData sheetId="30">
        <row r="4">
          <cell r="J4">
            <v>3.2684632523917743</v>
          </cell>
        </row>
      </sheetData>
      <sheetData sheetId="31">
        <row r="4">
          <cell r="J4">
            <v>4.2166785617229907</v>
          </cell>
        </row>
      </sheetData>
      <sheetData sheetId="32">
        <row r="4">
          <cell r="J4">
            <v>2.742031061653416</v>
          </cell>
        </row>
      </sheetData>
      <sheetData sheetId="33">
        <row r="4">
          <cell r="J4">
            <v>263.71635723106738</v>
          </cell>
        </row>
      </sheetData>
      <sheetData sheetId="34">
        <row r="4">
          <cell r="J4">
            <v>0.98755338122451564</v>
          </cell>
        </row>
      </sheetData>
      <sheetData sheetId="35">
        <row r="4">
          <cell r="J4">
            <v>11.26836813292714</v>
          </cell>
        </row>
      </sheetData>
      <sheetData sheetId="36">
        <row r="4">
          <cell r="J4">
            <v>18.24004520844646</v>
          </cell>
        </row>
      </sheetData>
      <sheetData sheetId="37">
        <row r="4">
          <cell r="J4">
            <v>17.287105540043694</v>
          </cell>
        </row>
      </sheetData>
      <sheetData sheetId="38">
        <row r="4">
          <cell r="J4">
            <v>14.104967841405635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552.17</f>
        <v>552.16999999999996</v>
      </c>
      <c r="P2" t="s">
        <v>8</v>
      </c>
      <c r="Q2" s="10">
        <f>N2+K2+H2</f>
        <v>609.25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0.13966392239474315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4362.257550507773</v>
      </c>
      <c r="D7" s="20">
        <f>(C7*[1]Feuil1!$K$2-C4)/C4</f>
        <v>0.53032165418738386</v>
      </c>
      <c r="E7" s="31">
        <f>C7-C7/(1+D7)</f>
        <v>1511.7080999583227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1260.4986550311955</v>
      </c>
    </row>
    <row r="9" spans="2:20">
      <c r="M9" s="17" t="str">
        <f>IF(C13&gt;C7*Params!F8,B13,"Others")</f>
        <v>BTC</v>
      </c>
      <c r="N9" s="18">
        <f>IF(C13&gt;C7*0.1,C13,C7)</f>
        <v>1251.4536840013111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552.16999999999996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263.71635723106738</v>
      </c>
    </row>
    <row r="12" spans="2:20">
      <c r="B12" s="7" t="s">
        <v>19</v>
      </c>
      <c r="C12" s="1">
        <f>[2]ETH!J4</f>
        <v>1260.4986550311955</v>
      </c>
      <c r="D12" s="20">
        <f>C12/$C$7</f>
        <v>0.28895557871966354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227.59448216460575</v>
      </c>
    </row>
    <row r="13" spans="2:20">
      <c r="B13" s="7" t="s">
        <v>4</v>
      </c>
      <c r="C13" s="1">
        <f>[2]BTC!J4</f>
        <v>1251.4536840013111</v>
      </c>
      <c r="D13" s="20">
        <f t="shared" ref="D13:D55" si="0">C13/$C$7</f>
        <v>0.28688211769056143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806.82437207959197</v>
      </c>
      <c r="Q13" s="23"/>
    </row>
    <row r="14" spans="2:20">
      <c r="B14" s="7" t="s">
        <v>59</v>
      </c>
      <c r="C14" s="1">
        <f>$N$2</f>
        <v>552.16999999999996</v>
      </c>
      <c r="D14" s="20">
        <f t="shared" si="0"/>
        <v>0.12657895449931117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263.71635723106738</v>
      </c>
      <c r="D15" s="20">
        <f t="shared" si="0"/>
        <v>6.0454100698472152E-2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227.59448216460575</v>
      </c>
      <c r="D16" s="20">
        <f t="shared" si="0"/>
        <v>5.2173554525251138E-2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2.5617469557016902E-2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2.0631519106322337E-2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1.4338905778894025E-2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49.90526907675963</v>
      </c>
      <c r="D20" s="20">
        <f t="shared" si="0"/>
        <v>1.1440239027370264E-2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51.495378072123138</v>
      </c>
      <c r="D21" s="20">
        <f t="shared" si="0"/>
        <v>1.1804754184247788E-2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1.1622422429894919E-2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41.165383639570813</v>
      </c>
      <c r="D23" s="20">
        <f t="shared" si="0"/>
        <v>9.436715545321047E-3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30.749163389513047</v>
      </c>
      <c r="D24" s="20">
        <f t="shared" si="0"/>
        <v>7.0489105774907308E-3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38.098130763839123</v>
      </c>
      <c r="D25" s="20">
        <f t="shared" si="0"/>
        <v>8.7335812529923743E-3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47.607905929832881</v>
      </c>
      <c r="D26" s="20">
        <f t="shared" si="0"/>
        <v>1.0913593564481596E-2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20.795508570007506</v>
      </c>
      <c r="D27" s="20">
        <f t="shared" si="0"/>
        <v>4.767143693197775E-3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18.24004520844646</v>
      </c>
      <c r="D28" s="20">
        <f t="shared" si="0"/>
        <v>4.1813315690916262E-3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15.034634280535744</v>
      </c>
      <c r="D29" s="20">
        <f t="shared" si="0"/>
        <v>3.4465260490604667E-3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1.4625454655370724E-3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15.116427250356457</v>
      </c>
      <c r="D31" s="20">
        <f t="shared" si="0"/>
        <v>3.465276195945121E-3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12.342767943975666</v>
      </c>
      <c r="D32" s="20">
        <f t="shared" si="0"/>
        <v>2.8294450295670761E-3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15.103819397995538</v>
      </c>
      <c r="D33" s="20">
        <f t="shared" si="0"/>
        <v>3.4623859832020767E-3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11.26836813292714</v>
      </c>
      <c r="D34" s="20">
        <f t="shared" si="0"/>
        <v>2.5831505825728894E-3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10.748093961508616</v>
      </c>
      <c r="D35" s="20">
        <f t="shared" si="0"/>
        <v>2.4638833991490307E-3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10.392876700933565</v>
      </c>
      <c r="D36" s="20">
        <f t="shared" si="0"/>
        <v>2.382453713610701E-3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17.287105540043694</v>
      </c>
      <c r="D37" s="20">
        <f t="shared" si="0"/>
        <v>3.9628805360269132E-3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14.104967841405635</v>
      </c>
      <c r="D38" s="20">
        <f t="shared" si="0"/>
        <v>3.2334101501558057E-3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2.4070105624042727E-3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8.3934005272316359</v>
      </c>
      <c r="D40" s="20">
        <f t="shared" si="0"/>
        <v>1.9240955927177276E-3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5.0525325680229916</v>
      </c>
      <c r="D41" s="20">
        <f t="shared" si="0"/>
        <v>1.1582380245831357E-3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5.1668791359536943</v>
      </c>
      <c r="D42" s="20">
        <f t="shared" si="0"/>
        <v>1.1844507290387433E-3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4.4504393426446427</v>
      </c>
      <c r="D43" s="20">
        <f t="shared" si="0"/>
        <v>1.0202147147700175E-3</v>
      </c>
    </row>
    <row r="44" spans="2:14">
      <c r="B44" s="22" t="s">
        <v>56</v>
      </c>
      <c r="C44" s="9">
        <f>[2]SHIB!$J$4</f>
        <v>4.2166785617229907</v>
      </c>
      <c r="D44" s="20">
        <f t="shared" si="0"/>
        <v>9.6662760346008536E-4</v>
      </c>
    </row>
    <row r="45" spans="2:14">
      <c r="B45" s="22" t="s">
        <v>23</v>
      </c>
      <c r="C45" s="9">
        <f>[2]LUNA!J4</f>
        <v>5.1568107749055843</v>
      </c>
      <c r="D45" s="20">
        <f t="shared" si="0"/>
        <v>1.1821426670017051E-3</v>
      </c>
    </row>
    <row r="46" spans="2:14">
      <c r="B46" s="22" t="s">
        <v>36</v>
      </c>
      <c r="C46" s="9">
        <f>[2]AMP!$J$4</f>
        <v>3.2603582787183831</v>
      </c>
      <c r="D46" s="20">
        <f t="shared" si="0"/>
        <v>7.4740160134260589E-4</v>
      </c>
    </row>
    <row r="47" spans="2:14">
      <c r="B47" s="22" t="s">
        <v>64</v>
      </c>
      <c r="C47" s="10">
        <f>[2]ACE!$J$4</f>
        <v>2.5258153618141215</v>
      </c>
      <c r="D47" s="20">
        <f t="shared" si="0"/>
        <v>5.790156432923391E-4</v>
      </c>
    </row>
    <row r="48" spans="2:14">
      <c r="B48" s="22" t="s">
        <v>40</v>
      </c>
      <c r="C48" s="9">
        <f>[2]SHPING!$J$4</f>
        <v>2.742031061653416</v>
      </c>
      <c r="D48" s="20">
        <f t="shared" si="0"/>
        <v>6.2858073598479752E-4</v>
      </c>
    </row>
    <row r="49" spans="2:4">
      <c r="B49" s="22" t="s">
        <v>62</v>
      </c>
      <c r="C49" s="10">
        <f>[2]SEI!$J$4</f>
        <v>3.2684632523917743</v>
      </c>
      <c r="D49" s="20">
        <f t="shared" si="0"/>
        <v>7.4925957822259269E-4</v>
      </c>
    </row>
    <row r="50" spans="2:4">
      <c r="B50" s="22" t="s">
        <v>50</v>
      </c>
      <c r="C50" s="9">
        <f>[2]KAVA!$J$4</f>
        <v>2.4400293059537912</v>
      </c>
      <c r="D50" s="20">
        <f t="shared" si="0"/>
        <v>5.593501249530231E-4</v>
      </c>
    </row>
    <row r="51" spans="2:4">
      <c r="B51" s="7" t="s">
        <v>25</v>
      </c>
      <c r="C51" s="1">
        <f>[2]POLIS!J4</f>
        <v>2.575286959831117</v>
      </c>
      <c r="D51" s="20">
        <f t="shared" si="0"/>
        <v>5.9035646795576062E-4</v>
      </c>
    </row>
    <row r="52" spans="2:4">
      <c r="B52" s="7" t="s">
        <v>28</v>
      </c>
      <c r="C52" s="1">
        <f>[2]ATLAS!O47</f>
        <v>2.0689934606387546</v>
      </c>
      <c r="D52" s="20">
        <f t="shared" si="0"/>
        <v>4.7429420126693822E-4</v>
      </c>
    </row>
    <row r="53" spans="2:4">
      <c r="B53" s="22" t="s">
        <v>63</v>
      </c>
      <c r="C53" s="10">
        <f>[2]MEME!$J$4</f>
        <v>1.4864608071098235</v>
      </c>
      <c r="D53" s="20">
        <f t="shared" si="0"/>
        <v>3.4075493936317386E-4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3.889714397542829E-4</v>
      </c>
    </row>
    <row r="55" spans="2:4">
      <c r="B55" s="22" t="s">
        <v>43</v>
      </c>
      <c r="C55" s="9">
        <f>[2]TRX!$J$4</f>
        <v>0.98755338122451564</v>
      </c>
      <c r="D55" s="20">
        <f t="shared" si="0"/>
        <v>2.2638584948052025E-4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tabSelected="1" workbookViewId="0">
      <selection activeCell="B25" sqref="B2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2024-01-03T21:22:58Z</dcterms:modified>
</cp:coreProperties>
</file>