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i="2"/>
  <c r="K2" i="1"/>
  <c r="T2"/>
  <c r="Q2" l="1"/>
  <c r="C18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50" l="1"/>
  <c r="C30" l="1"/>
  <c r="C31"/>
  <c r="C42" l="1"/>
  <c r="C38" l="1"/>
  <c r="C41" l="1"/>
  <c r="C43" l="1"/>
  <c r="C28" l="1"/>
  <c r="C49" l="1"/>
  <c r="C24" l="1"/>
  <c r="C17" l="1"/>
  <c r="C15"/>
  <c r="C23" l="1"/>
  <c r="C16"/>
  <c r="C29"/>
  <c r="C26"/>
  <c r="C13" l="1"/>
  <c r="C12"/>
  <c r="C21" l="1"/>
  <c r="C39" l="1"/>
  <c r="C25" l="1"/>
  <c r="C7" s="1"/>
  <c r="D42" s="1"/>
  <c r="D36"/>
  <c r="D16"/>
  <c r="D29"/>
  <c r="D34"/>
  <c r="D49"/>
  <c r="M8"/>
  <c r="N9"/>
  <c r="D22"/>
  <c r="D33"/>
  <c r="D35"/>
  <c r="D15"/>
  <c r="D14"/>
  <c r="D24"/>
  <c r="D23"/>
  <c r="D41"/>
  <c r="D27"/>
  <c r="D28"/>
  <c r="D17"/>
  <c r="M9"/>
  <c r="D19"/>
  <c r="D30"/>
  <c r="D38"/>
  <c r="D18"/>
  <c r="D25"/>
  <c r="D7"/>
  <c r="E7" s="1"/>
  <c r="D48"/>
  <c r="D50"/>
  <c r="N8"/>
  <c r="D12"/>
  <c r="D39"/>
  <c r="D44" l="1"/>
  <c r="D46"/>
  <c r="D40"/>
  <c r="D32"/>
  <c r="D13"/>
  <c r="D45"/>
  <c r="D31"/>
  <c r="D26"/>
  <c r="Q3"/>
  <c r="D43"/>
  <c r="D21"/>
  <c r="D47"/>
  <c r="D20"/>
  <c r="D37"/>
  <c r="M10"/>
  <c r="N10"/>
  <c r="N11" l="1"/>
  <c r="M11"/>
  <c r="N12" l="1"/>
  <c r="M12"/>
  <c r="M13" l="1"/>
  <c r="N13"/>
  <c r="N14" l="1"/>
  <c r="M14"/>
  <c r="M15" l="1"/>
  <c r="N15"/>
  <c r="N16" l="1"/>
  <c r="M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<sst xmlns="http://schemas.openxmlformats.org/spreadsheetml/2006/main" count="102" uniqueCount="62">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</sst>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1310.001133116426</c:v>
                </c:pt>
                <c:pt idx="1">
                  <c:v>1263.5697096567847</c:v>
                </c:pt>
                <c:pt idx="2">
                  <c:v>305.73</c:v>
                </c:pt>
                <c:pt idx="3">
                  <c:v>273.22283076956171</c:v>
                </c:pt>
                <c:pt idx="4">
                  <c:v>1056.6261456826176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1263.5697096567847</v>
          </cell>
        </row>
      </sheetData>
      <sheetData sheetId="1">
        <row r="4">
          <cell r="J4">
            <v>1310.001133116426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4.0579728940770998</v>
          </cell>
        </row>
      </sheetData>
      <sheetData sheetId="4">
        <row r="47">
          <cell r="M47">
            <v>139.05000000000001</v>
          </cell>
          <cell r="O47">
            <v>1.5570793844805166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40.15010566923003</v>
          </cell>
        </row>
      </sheetData>
      <sheetData sheetId="8">
        <row r="4">
          <cell r="J4">
            <v>12.760065355568649</v>
          </cell>
        </row>
      </sheetData>
      <sheetData sheetId="9">
        <row r="4">
          <cell r="J4">
            <v>22.678358323088219</v>
          </cell>
        </row>
      </sheetData>
      <sheetData sheetId="10">
        <row r="4">
          <cell r="J4">
            <v>13.200980368514331</v>
          </cell>
        </row>
      </sheetData>
      <sheetData sheetId="11">
        <row r="4">
          <cell r="J4">
            <v>57.424899859151047</v>
          </cell>
        </row>
      </sheetData>
      <sheetData sheetId="12">
        <row r="4">
          <cell r="J4">
            <v>3.1840980859367778</v>
          </cell>
        </row>
      </sheetData>
      <sheetData sheetId="13">
        <row r="4">
          <cell r="J4">
            <v>165.50256637586992</v>
          </cell>
        </row>
      </sheetData>
      <sheetData sheetId="14">
        <row r="4">
          <cell r="J4">
            <v>6.1768843531997391</v>
          </cell>
        </row>
      </sheetData>
      <sheetData sheetId="15">
        <row r="4">
          <cell r="J4">
            <v>39.827011776231025</v>
          </cell>
        </row>
      </sheetData>
      <sheetData sheetId="16">
        <row r="4">
          <cell r="J4">
            <v>5.6819598346429734</v>
          </cell>
        </row>
      </sheetData>
      <sheetData sheetId="17">
        <row r="4">
          <cell r="J4">
            <v>12.371583104448122</v>
          </cell>
        </row>
      </sheetData>
      <sheetData sheetId="18">
        <row r="4">
          <cell r="J4">
            <v>12.429015626056497</v>
          </cell>
        </row>
      </sheetData>
      <sheetData sheetId="19">
        <row r="4">
          <cell r="J4">
            <v>8.7554609155423151</v>
          </cell>
        </row>
      </sheetData>
      <sheetData sheetId="20">
        <row r="4">
          <cell r="J4">
            <v>12.682613949030726</v>
          </cell>
        </row>
      </sheetData>
      <sheetData sheetId="21">
        <row r="4">
          <cell r="J4">
            <v>3.7586814429719086</v>
          </cell>
        </row>
      </sheetData>
      <sheetData sheetId="22">
        <row r="4">
          <cell r="J4">
            <v>23.828836262863163</v>
          </cell>
        </row>
      </sheetData>
      <sheetData sheetId="23">
        <row r="4">
          <cell r="J4">
            <v>49.5035405023525</v>
          </cell>
        </row>
      </sheetData>
      <sheetData sheetId="24">
        <row r="4">
          <cell r="J4">
            <v>40.849501264569938</v>
          </cell>
        </row>
      </sheetData>
      <sheetData sheetId="25">
        <row r="4">
          <cell r="J4">
            <v>46.950722824533337</v>
          </cell>
        </row>
      </sheetData>
      <sheetData sheetId="26">
        <row r="4">
          <cell r="J4">
            <v>4.470448357014341</v>
          </cell>
        </row>
      </sheetData>
      <sheetData sheetId="27">
        <row r="4">
          <cell r="J4">
            <v>273.22283076956171</v>
          </cell>
        </row>
      </sheetData>
      <sheetData sheetId="28">
        <row r="4">
          <cell r="J4">
            <v>1.0044370669954525</v>
          </cell>
        </row>
      </sheetData>
      <sheetData sheetId="29">
        <row r="4">
          <cell r="J4">
            <v>13.544625653733824</v>
          </cell>
        </row>
      </sheetData>
      <sheetData sheetId="30">
        <row r="4">
          <cell r="J4">
            <v>20.840964683857464</v>
          </cell>
        </row>
      </sheetData>
      <sheetData sheetId="31">
        <row r="4">
          <cell r="J4">
            <v>4.6191922793331974</v>
          </cell>
        </row>
      </sheetData>
      <sheetData sheetId="32">
        <row r="4">
          <cell r="J4">
            <v>2.577668519520194</v>
          </cell>
        </row>
      </sheetData>
      <sheetData sheetId="33">
        <row r="4">
          <cell r="J4">
            <v>2.629405821111082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9" sqref="B1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95.43</f>
        <v>95.43</v>
      </c>
      <c r="J2" t="s">
        <v>6</v>
      </c>
      <c r="K2" s="9">
        <f>9.93+37.53+0.82</f>
        <v>48.28</v>
      </c>
      <c r="M2" t="s">
        <v>59</v>
      </c>
      <c r="N2" s="9">
        <f>293.42+12.31</f>
        <v>305.73</v>
      </c>
      <c r="P2" t="s">
        <v>8</v>
      </c>
      <c r="Q2" s="10">
        <f>N2+K2+H2</f>
        <v>449.44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0.10587807837048586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4244.8824810300302</v>
      </c>
      <c r="D7" s="20">
        <f>(C7*[1]Feuil1!$K$2-C4)/C4</f>
        <v>0.52187382704623297</v>
      </c>
      <c r="E7" s="31">
        <f>C7-C7/(1+D7)</f>
        <v>1455.6351692020735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1310.001133116426</v>
      </c>
    </row>
    <row r="9" spans="2:20">
      <c r="M9" s="17" t="str">
        <f>IF(C13&gt;C7*[2]Params!F8,B13,"Others")</f>
        <v>ETH</v>
      </c>
      <c r="N9" s="18">
        <f>IF(C13&gt;C7*0.1,C13,C7)</f>
        <v>1263.5697096567847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305.73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273.22283076956171</v>
      </c>
    </row>
    <row r="12" spans="2:20">
      <c r="B12" s="7" t="s">
        <v>4</v>
      </c>
      <c r="C12" s="1">
        <f>[2]BTC!J4</f>
        <v>1310.001133116426</v>
      </c>
      <c r="D12" s="20">
        <f>C12/$C$7</f>
        <v>0.30860716143985012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1056.6261456826176</v>
      </c>
    </row>
    <row r="13" spans="2:20">
      <c r="B13" s="7" t="s">
        <v>19</v>
      </c>
      <c r="C13" s="1">
        <f>[2]ETH!J4</f>
        <v>1263.5697096567847</v>
      </c>
      <c r="D13" s="20">
        <f t="shared" ref="D13:D50" si="0">C13/$C$7</f>
        <v>0.29766894968319041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305.73</v>
      </c>
      <c r="D14" s="20">
        <f t="shared" si="0"/>
        <v>7.2023195310182989E-2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273.22283076956171</v>
      </c>
      <c r="D15" s="20">
        <f t="shared" si="0"/>
        <v>6.4365228481723144E-2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165.50256637586992</v>
      </c>
      <c r="D16" s="20">
        <f t="shared" si="0"/>
        <v>3.8988727512595439E-2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139.05000000000001</v>
      </c>
      <c r="D17" s="20">
        <f t="shared" si="0"/>
        <v>3.2757090595888348E-2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95.43</v>
      </c>
      <c r="D18" s="20">
        <f>C18/$C$7</f>
        <v>2.2481187742291443E-2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2.4343037479864285E-2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1.4735390268053334E-2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57.424899859151047</v>
      </c>
      <c r="D21" s="20">
        <f t="shared" si="0"/>
        <v>1.352803054402033E-2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1.1373695318011431E-2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49.5035405023525</v>
      </c>
      <c r="D23" s="20">
        <f t="shared" si="0"/>
        <v>1.1661934275820129E-2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46.950722824533337</v>
      </c>
      <c r="D24" s="20">
        <f t="shared" si="0"/>
        <v>1.1060547149267755E-2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39.827011776231025</v>
      </c>
      <c r="D25" s="20">
        <f t="shared" si="0"/>
        <v>9.3823591004495634E-3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40.15010566923003</v>
      </c>
      <c r="D26" s="20">
        <f t="shared" si="0"/>
        <v>9.4584728431604346E-3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40.849501264569938</v>
      </c>
      <c r="D27" s="20">
        <f t="shared" si="0"/>
        <v>9.6232349062953838E-3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23.828836262863163</v>
      </c>
      <c r="D28" s="20">
        <f t="shared" si="0"/>
        <v>5.6135443959525215E-3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22.678358323088219</v>
      </c>
      <c r="D29" s="20">
        <f t="shared" si="0"/>
        <v>5.3425173545876975E-3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20.840964683857464</v>
      </c>
      <c r="D30" s="20">
        <f t="shared" si="0"/>
        <v>4.9096682362806798E-3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13.200980368514331</v>
      </c>
      <c r="D31" s="20">
        <f t="shared" si="0"/>
        <v>3.1098576762744875E-3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12.429015626056497</v>
      </c>
      <c r="D32" s="20">
        <f t="shared" si="0"/>
        <v>2.9279999344152792E-3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12.682613949030726</v>
      </c>
      <c r="D33" s="20">
        <f t="shared" si="0"/>
        <v>2.9877420648764959E-3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13.544625653733824</v>
      </c>
      <c r="D34" s="20">
        <f t="shared" si="0"/>
        <v>3.1908128703829726E-3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12.371583104448122</v>
      </c>
      <c r="D35" s="20">
        <f t="shared" si="0"/>
        <v>2.9144701083564815E-3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12.760065355568649</v>
      </c>
      <c r="D36" s="20">
        <f t="shared" si="0"/>
        <v>3.0059878954463754E-3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2.1202000385688253E-3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8.7554609155423151</v>
      </c>
      <c r="D38" s="20">
        <f t="shared" si="0"/>
        <v>2.0625920634245176E-3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5.6819598346429734</v>
      </c>
      <c r="D39" s="20">
        <f t="shared" si="0"/>
        <v>1.3385434956173941E-3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6.1768843531997391</v>
      </c>
      <c r="D40" s="20">
        <f t="shared" si="0"/>
        <v>1.4551367159876955E-3</v>
      </c>
    </row>
    <row r="41" spans="2:14">
      <c r="B41" s="22" t="s">
        <v>37</v>
      </c>
      <c r="C41" s="9">
        <f>[2]GRT!$J$4</f>
        <v>4.6191922793331974</v>
      </c>
      <c r="D41" s="20">
        <f t="shared" si="0"/>
        <v>1.0881790720887849E-3</v>
      </c>
    </row>
    <row r="42" spans="2:14">
      <c r="B42" s="22" t="s">
        <v>56</v>
      </c>
      <c r="C42" s="9">
        <f>[2]SHIB!$J$4</f>
        <v>4.470448357014341</v>
      </c>
      <c r="D42" s="20">
        <f t="shared" si="0"/>
        <v>1.0531383087735273E-3</v>
      </c>
    </row>
    <row r="43" spans="2:14">
      <c r="B43" s="22" t="s">
        <v>23</v>
      </c>
      <c r="C43" s="9">
        <f>[2]LUNA!J4</f>
        <v>3.7586814429719086</v>
      </c>
      <c r="D43" s="20">
        <f t="shared" si="0"/>
        <v>8.854618378174409E-4</v>
      </c>
    </row>
    <row r="44" spans="2:14">
      <c r="B44" s="22" t="s">
        <v>36</v>
      </c>
      <c r="C44" s="9">
        <f>[2]AMP!$J$4</f>
        <v>3.1840980859367778</v>
      </c>
      <c r="D44" s="20">
        <f t="shared" si="0"/>
        <v>7.5010276495667536E-4</v>
      </c>
    </row>
    <row r="45" spans="2:14">
      <c r="B45" s="7" t="s">
        <v>25</v>
      </c>
      <c r="C45" s="1">
        <f>[2]POLIS!J4</f>
        <v>4.0579728940770998</v>
      </c>
      <c r="D45" s="20">
        <f t="shared" si="0"/>
        <v>9.5596825405927933E-4</v>
      </c>
    </row>
    <row r="46" spans="2:14">
      <c r="B46" s="22" t="s">
        <v>40</v>
      </c>
      <c r="C46" s="9">
        <f>[2]SHPING!$J$4</f>
        <v>2.629405821111082</v>
      </c>
      <c r="D46" s="20">
        <f t="shared" si="0"/>
        <v>6.194295914814232E-4</v>
      </c>
    </row>
    <row r="47" spans="2:14">
      <c r="B47" s="22" t="s">
        <v>50</v>
      </c>
      <c r="C47" s="9">
        <f>[2]KAVA!$J$4</f>
        <v>2.577668519520194</v>
      </c>
      <c r="D47" s="20">
        <f t="shared" si="0"/>
        <v>6.0724143272270685E-4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3.9972687290703728E-4</v>
      </c>
    </row>
    <row r="49" spans="2:4">
      <c r="B49" s="7" t="s">
        <v>28</v>
      </c>
      <c r="C49" s="1">
        <f>[2]ATLAS!O47</f>
        <v>1.5570793844805166</v>
      </c>
      <c r="D49" s="20">
        <f t="shared" si="0"/>
        <v>3.6681330789225711E-4</v>
      </c>
    </row>
    <row r="50" spans="2:4">
      <c r="B50" s="22" t="s">
        <v>43</v>
      </c>
      <c r="C50" s="9">
        <f>[2]TRX!$J$4</f>
        <v>1.0044370669954525</v>
      </c>
      <c r="D50" s="20">
        <f t="shared" si="0"/>
        <v>2.3662305646485733E-4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2023-12-09T22:33:32Z</dcterms:modified>
</cp:coreProperties>
</file>