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9" l="1"/>
  <c r="T2"/>
  <c r="C25" i="2" l="1"/>
  <c r="C34" i="1" l="1"/>
  <c r="C4"/>
  <c r="C38"/>
  <c r="C27"/>
  <c r="Q2" l="1"/>
  <c r="C44" l="1"/>
  <c r="C43" l="1"/>
  <c r="C39" l="1"/>
  <c r="C33" l="1"/>
  <c r="C49"/>
  <c r="C36"/>
  <c r="C37"/>
  <c r="C40"/>
  <c r="C31" l="1"/>
  <c r="C45" l="1"/>
  <c r="C24"/>
  <c r="C21"/>
  <c r="C47"/>
  <c r="C32"/>
  <c r="C41"/>
  <c r="C18"/>
  <c r="C28"/>
  <c r="C35"/>
  <c r="C46"/>
  <c r="C25"/>
  <c r="C17"/>
  <c r="C13" l="1"/>
  <c r="C30"/>
  <c r="C19"/>
  <c r="C15"/>
  <c r="C12"/>
  <c r="C48"/>
  <c r="C14"/>
  <c r="C42"/>
  <c r="C26" l="1"/>
  <c r="C23"/>
  <c r="C22"/>
  <c r="C20"/>
  <c r="C16" l="1"/>
  <c r="C50" l="1"/>
  <c r="C7"/>
  <c r="D16" s="1"/>
  <c r="D50" l="1"/>
  <c r="D31"/>
  <c r="D38"/>
  <c r="Q3"/>
  <c r="D37"/>
  <c r="D49"/>
  <c r="D44"/>
  <c r="D34"/>
  <c r="D7"/>
  <c r="E7" s="1"/>
  <c r="D29"/>
  <c r="D43"/>
  <c r="D39"/>
  <c r="D27"/>
  <c r="D33"/>
  <c r="D40"/>
  <c r="D36"/>
  <c r="D47"/>
  <c r="D35"/>
  <c r="D18"/>
  <c r="D41"/>
  <c r="D32"/>
  <c r="D45"/>
  <c r="D17"/>
  <c r="D28"/>
  <c r="D46"/>
  <c r="D21"/>
  <c r="D24"/>
  <c r="D25"/>
  <c r="N9"/>
  <c r="D13"/>
  <c r="D42"/>
  <c r="D14"/>
  <c r="D48"/>
  <c r="D19"/>
  <c r="M9"/>
  <c r="D15"/>
  <c r="D12"/>
  <c r="D30"/>
  <c r="M8"/>
  <c r="N8"/>
  <c r="D20"/>
  <c r="D22"/>
  <c r="D26"/>
  <c r="D23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<sst xmlns="http://schemas.openxmlformats.org/spreadsheetml/2006/main" count="97" uniqueCount="60">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</sst>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BNB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938.00685548778802</c:v>
                </c:pt>
                <c:pt idx="1">
                  <c:v>872.07464239638227</c:v>
                </c:pt>
                <c:pt idx="2">
                  <c:v>194.80513661400335</c:v>
                </c:pt>
                <c:pt idx="3">
                  <c:v>162.86550185529074</c:v>
                </c:pt>
                <c:pt idx="4">
                  <c:v>510.11284437515417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938.00685548778802</v>
          </cell>
        </row>
      </sheetData>
      <sheetData sheetId="1">
        <row r="4">
          <cell r="J4">
            <v>872.07464239638227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0.81731241530518672</v>
          </cell>
        </row>
      </sheetData>
      <sheetData sheetId="4">
        <row r="46">
          <cell r="M46">
            <v>79.390000000000015</v>
          </cell>
          <cell r="O46">
            <v>0.68201895218466646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26.905393868802175</v>
          </cell>
        </row>
      </sheetData>
      <sheetData sheetId="8">
        <row r="4">
          <cell r="J4">
            <v>7.0599918522121197</v>
          </cell>
        </row>
      </sheetData>
      <sheetData sheetId="9">
        <row r="4">
          <cell r="J4">
            <v>16.312572273454567</v>
          </cell>
        </row>
      </sheetData>
      <sheetData sheetId="10">
        <row r="4">
          <cell r="J4">
            <v>11.344932988544727</v>
          </cell>
        </row>
      </sheetData>
      <sheetData sheetId="11">
        <row r="4">
          <cell r="J4">
            <v>34.362903769740967</v>
          </cell>
        </row>
      </sheetData>
      <sheetData sheetId="12">
        <row r="4">
          <cell r="J4">
            <v>1.9393259495533461</v>
          </cell>
        </row>
      </sheetData>
      <sheetData sheetId="13">
        <row r="4">
          <cell r="J4">
            <v>194.80513661400335</v>
          </cell>
        </row>
      </sheetData>
      <sheetData sheetId="14">
        <row r="4">
          <cell r="J4">
            <v>4.0292981272783885</v>
          </cell>
        </row>
      </sheetData>
      <sheetData sheetId="15">
        <row r="4">
          <cell r="J4">
            <v>28.727843274477745</v>
          </cell>
        </row>
      </sheetData>
      <sheetData sheetId="16">
        <row r="4">
          <cell r="J4">
            <v>4.2422757581697335</v>
          </cell>
        </row>
      </sheetData>
      <sheetData sheetId="17">
        <row r="4">
          <cell r="J4">
            <v>5.4735380731793599</v>
          </cell>
        </row>
      </sheetData>
      <sheetData sheetId="18">
        <row r="4">
          <cell r="J4">
            <v>7.9777033943951485</v>
          </cell>
        </row>
      </sheetData>
      <sheetData sheetId="19">
        <row r="4">
          <cell r="J4">
            <v>6.4559970786152459</v>
          </cell>
        </row>
      </sheetData>
      <sheetData sheetId="20">
        <row r="4">
          <cell r="J4">
            <v>9.0902556078682082</v>
          </cell>
        </row>
      </sheetData>
      <sheetData sheetId="21">
        <row r="4">
          <cell r="J4">
            <v>1.3297536639034788</v>
          </cell>
        </row>
      </sheetData>
      <sheetData sheetId="22">
        <row r="4">
          <cell r="J4">
            <v>28.152803514692977</v>
          </cell>
        </row>
      </sheetData>
      <sheetData sheetId="23">
        <row r="4">
          <cell r="J4">
            <v>31.530966811705262</v>
          </cell>
        </row>
      </sheetData>
      <sheetData sheetId="24">
        <row r="4">
          <cell r="J4">
            <v>24.227671047801188</v>
          </cell>
        </row>
      </sheetData>
      <sheetData sheetId="25">
        <row r="4">
          <cell r="J4">
            <v>25.814126816926812</v>
          </cell>
        </row>
      </sheetData>
      <sheetData sheetId="26">
        <row r="4">
          <cell r="J4">
            <v>3.361733754561095</v>
          </cell>
        </row>
      </sheetData>
      <sheetData sheetId="27">
        <row r="4">
          <cell r="J4">
            <v>162.86550185529074</v>
          </cell>
        </row>
      </sheetData>
      <sheetData sheetId="28">
        <row r="4">
          <cell r="J4">
            <v>0.74113127801842316</v>
          </cell>
        </row>
      </sheetData>
      <sheetData sheetId="29">
        <row r="4">
          <cell r="J4">
            <v>7.5933075026887469</v>
          </cell>
        </row>
      </sheetData>
      <sheetData sheetId="30">
        <row r="4">
          <cell r="J4">
            <v>20.356105365134091</v>
          </cell>
        </row>
      </sheetData>
      <sheetData sheetId="31">
        <row r="4">
          <cell r="J4">
            <v>4.744064468248145</v>
          </cell>
        </row>
      </sheetData>
      <sheetData sheetId="32">
        <row r="4">
          <cell r="J4">
            <v>2.7777318417274328</v>
          </cell>
        </row>
      </sheetData>
      <sheetData sheetId="33">
        <row r="4">
          <cell r="J4">
            <v>1.7753304611594818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</f>
        <v>13.560000000000002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37.376000000000005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1.3836517777023367E-2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2701.2576865304804</v>
      </c>
      <c r="D7" s="20">
        <f>(C7*[1]Feuil1!$K$2-C4)/C4</f>
        <v>3.8077306436107898E-2</v>
      </c>
      <c r="E7" s="31">
        <f>C7-C7/(1+D7)</f>
        <v>99.083773487002873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938.00685548778802</v>
      </c>
    </row>
    <row r="9" spans="2:20">
      <c r="M9" s="17" t="str">
        <f>IF(C13&gt;C7*[2]Params!F8,B13,"Others")</f>
        <v>BTC</v>
      </c>
      <c r="N9" s="18">
        <f>IF(C13&gt;C7*0.1,C13,C7)</f>
        <v>872.07464239638227</v>
      </c>
    </row>
    <row r="10" spans="2:20">
      <c r="M10" s="17" t="str">
        <f>IF(OR(M9="",M9="Others"),"",IF(C14&gt;C7*[2]Params!F8,B14,"Others"))</f>
        <v>BNB</v>
      </c>
      <c r="N10" s="18">
        <f>IF(OR(M9="",M9="Others"),"",IF(C14&gt;$C$7*[2]Params!F8,C14,SUM(C14:C39)))</f>
        <v>194.80513661400335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162.86550185529074</v>
      </c>
    </row>
    <row r="12" spans="2:20">
      <c r="B12" s="7" t="s">
        <v>19</v>
      </c>
      <c r="C12" s="1">
        <f>[2]ETH!J4</f>
        <v>938.00685548778802</v>
      </c>
      <c r="D12" s="20">
        <f>C12/$C$7</f>
        <v>0.34724819485569791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510.11284437515417</v>
      </c>
    </row>
    <row r="13" spans="2:20">
      <c r="B13" s="7" t="s">
        <v>4</v>
      </c>
      <c r="C13" s="1">
        <f>[2]BTC!J4</f>
        <v>872.07464239638227</v>
      </c>
      <c r="D13" s="20">
        <f t="shared" ref="D13:D50" si="0">C13/$C$7</f>
        <v>0.32284022614535629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194.80513661400335</v>
      </c>
      <c r="D14" s="20">
        <f t="shared" si="0"/>
        <v>7.2116458042998779E-2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162.86550185529074</v>
      </c>
      <c r="D15" s="20">
        <f t="shared" si="0"/>
        <v>6.0292471417074119E-2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2.9390013546604376E-2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2.5599186758378793E-2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34.362903769740967</v>
      </c>
      <c r="D18" s="20">
        <f>C18/$C$7</f>
        <v>1.2721075794096856E-2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31.530966811705262</v>
      </c>
      <c r="D19" s="20">
        <f>C19/$C$7</f>
        <v>1.1672698598482812E-2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28.727843274477745</v>
      </c>
      <c r="D20" s="20">
        <f t="shared" si="0"/>
        <v>1.0634988071566043E-2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28.152803514692977</v>
      </c>
      <c r="D21" s="20">
        <f t="shared" si="0"/>
        <v>1.0422109543666931E-2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26.905393868802175</v>
      </c>
      <c r="D22" s="20">
        <f t="shared" si="0"/>
        <v>9.9603210767202684E-3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25.814126816926812</v>
      </c>
      <c r="D23" s="20">
        <f t="shared" si="0"/>
        <v>9.5563362746346157E-3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24.227671047801188</v>
      </c>
      <c r="D24" s="20">
        <f t="shared" si="0"/>
        <v>8.9690336351876988E-3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8.3911530468534969E-3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20.356105365134091</v>
      </c>
      <c r="D26" s="20">
        <f t="shared" si="0"/>
        <v>7.53578803926687E-3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6</v>
      </c>
      <c r="C27" s="1">
        <f>$K$2</f>
        <v>16.306000000000001</v>
      </c>
      <c r="D27" s="20">
        <f t="shared" si="0"/>
        <v>6.0364474227349906E-3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16.312572273454567</v>
      </c>
      <c r="D28" s="20">
        <f t="shared" si="0"/>
        <v>6.0388804647536539E-3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13.560000000000002</v>
      </c>
      <c r="D29" s="20">
        <f t="shared" si="0"/>
        <v>5.0198839109705925E-3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11.344932988544727</v>
      </c>
      <c r="D30" s="20">
        <f t="shared" si="0"/>
        <v>4.1998706917577566E-3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9.0902556078682082</v>
      </c>
      <c r="D31" s="20">
        <f t="shared" si="0"/>
        <v>3.3651937959106055E-3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7.9777033943951485</v>
      </c>
      <c r="D32" s="20">
        <f t="shared" si="0"/>
        <v>2.9533292710928966E-3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7.5933075026887469</v>
      </c>
      <c r="D33" s="20">
        <f t="shared" si="0"/>
        <v>2.8110267082448025E-3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2.7801864433177831E-3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7.0599918522121197</v>
      </c>
      <c r="D35" s="20">
        <f t="shared" si="0"/>
        <v>2.6135943591816435E-3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6.4559970786152459</v>
      </c>
      <c r="D36" s="20">
        <f t="shared" si="0"/>
        <v>2.3899967451485112E-3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5.4735380731793599</v>
      </c>
      <c r="D37" s="20">
        <f t="shared" si="0"/>
        <v>2.0262924564629823E-3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1.999068814103333E-3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4.744064468248145</v>
      </c>
      <c r="D39" s="20">
        <f t="shared" si="0"/>
        <v>1.7562428389945514E-3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4.2422757581697335</v>
      </c>
      <c r="D40" s="20">
        <f t="shared" si="0"/>
        <v>1.5704816979599419E-3</v>
      </c>
    </row>
    <row r="41" spans="2:14">
      <c r="B41" s="22" t="s">
        <v>51</v>
      </c>
      <c r="C41" s="9">
        <f>[2]DOGE!$J$4</f>
        <v>4.0292981272783885</v>
      </c>
      <c r="D41" s="20">
        <f t="shared" si="0"/>
        <v>1.491637820179109E-3</v>
      </c>
    </row>
    <row r="42" spans="2:14">
      <c r="B42" s="22" t="s">
        <v>56</v>
      </c>
      <c r="C42" s="9">
        <f>[2]SHIB!$J$4</f>
        <v>3.361733754561095</v>
      </c>
      <c r="D42" s="20">
        <f t="shared" si="0"/>
        <v>1.2445068722336282E-3</v>
      </c>
    </row>
    <row r="43" spans="2:14">
      <c r="B43" s="22" t="s">
        <v>50</v>
      </c>
      <c r="C43" s="9">
        <f>[2]KAVA!$J$4</f>
        <v>2.7777318417274328</v>
      </c>
      <c r="D43" s="20">
        <f t="shared" si="0"/>
        <v>1.0283105738405789E-3</v>
      </c>
    </row>
    <row r="44" spans="2:14">
      <c r="B44" s="22" t="s">
        <v>36</v>
      </c>
      <c r="C44" s="9">
        <f>[2]AMP!$J$4</f>
        <v>1.9393259495533461</v>
      </c>
      <c r="D44" s="20">
        <f t="shared" si="0"/>
        <v>7.1793444928396804E-4</v>
      </c>
    </row>
    <row r="45" spans="2:14">
      <c r="B45" s="22" t="s">
        <v>40</v>
      </c>
      <c r="C45" s="9">
        <f>[2]SHPING!$J$4</f>
        <v>1.7753304611594818</v>
      </c>
      <c r="D45" s="20">
        <f t="shared" si="0"/>
        <v>6.5722365919103853E-4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6.2814947587594904E-4</v>
      </c>
    </row>
    <row r="47" spans="2:14">
      <c r="B47" s="22" t="s">
        <v>23</v>
      </c>
      <c r="C47" s="9">
        <f>[2]LUNA!J4</f>
        <v>1.3297536639034788</v>
      </c>
      <c r="D47" s="20">
        <f t="shared" si="0"/>
        <v>4.9227205184242389E-4</v>
      </c>
    </row>
    <row r="48" spans="2:14">
      <c r="B48" s="7" t="s">
        <v>25</v>
      </c>
      <c r="C48" s="1">
        <f>[2]POLIS!J4</f>
        <v>0.81731241530518672</v>
      </c>
      <c r="D48" s="20">
        <f t="shared" si="0"/>
        <v>3.0256736311408709E-4</v>
      </c>
    </row>
    <row r="49" spans="2:4">
      <c r="B49" s="22" t="s">
        <v>43</v>
      </c>
      <c r="C49" s="9">
        <f>[2]TRX!$J$4</f>
        <v>0.74113127801842316</v>
      </c>
      <c r="D49" s="20">
        <f t="shared" si="0"/>
        <v>2.7436526389688459E-4</v>
      </c>
    </row>
    <row r="50" spans="2:4">
      <c r="B50" s="7" t="s">
        <v>28</v>
      </c>
      <c r="C50" s="1">
        <f>[2]ATLAS!O46</f>
        <v>0.68201895218466646</v>
      </c>
      <c r="D50" s="20">
        <f t="shared" si="0"/>
        <v>2.5248200332218497E-4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2023-07-09T07:42:21Z</dcterms:modified>
</cp:coreProperties>
</file>