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K2" i="1"/>
  <c r="H2" l="1"/>
  <c r="N2"/>
  <c r="C29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23"/>
  <c r="C31" l="1"/>
  <c r="C15"/>
  <c r="C4"/>
  <c r="C41"/>
  <c r="C16"/>
  <c r="C45" l="1"/>
  <c r="C29" l="1"/>
  <c r="C39" l="1"/>
  <c r="C52"/>
  <c r="C28"/>
  <c r="C48"/>
  <c r="C34"/>
  <c r="C35" l="1"/>
  <c r="C53" l="1"/>
  <c r="C44"/>
  <c r="C37"/>
  <c r="C50"/>
  <c r="C36"/>
  <c r="C30"/>
  <c r="C27"/>
  <c r="C19"/>
  <c r="C51"/>
  <c r="C26"/>
  <c r="C38" l="1"/>
  <c r="C17"/>
  <c r="C21"/>
  <c r="C47" l="1"/>
  <c r="C43"/>
  <c r="C42"/>
  <c r="C24" l="1"/>
  <c r="C54" l="1"/>
  <c r="C40" l="1"/>
  <c r="C33" l="1"/>
  <c r="C25" l="1"/>
  <c r="C20" l="1"/>
  <c r="C18" l="1"/>
  <c r="C12" l="1"/>
  <c r="C13" l="1"/>
  <c r="C14" l="1"/>
  <c r="C46" l="1"/>
  <c r="C49" l="1"/>
  <c r="C32" l="1"/>
  <c r="C22" l="1"/>
  <c r="C7" l="1"/>
  <c r="D46" l="1"/>
  <c r="D20"/>
  <c r="D34"/>
  <c r="D42"/>
  <c r="D45"/>
  <c r="Q3"/>
  <c r="M8"/>
  <c r="D52"/>
  <c r="D15"/>
  <c r="D12"/>
  <c r="D39"/>
  <c r="D16"/>
  <c r="D41"/>
  <c r="D25"/>
  <c r="D17"/>
  <c r="D7"/>
  <c r="E7" s="1"/>
  <c r="D21"/>
  <c r="D49"/>
  <c r="D18"/>
  <c r="D32"/>
  <c r="D33"/>
  <c r="D35"/>
  <c r="D24"/>
  <c r="D53"/>
  <c r="D54"/>
  <c r="D19"/>
  <c r="D23"/>
  <c r="D36"/>
  <c r="D30"/>
  <c r="D40"/>
  <c r="D50"/>
  <c r="N8"/>
  <c r="D31"/>
  <c r="D27"/>
  <c r="N9"/>
  <c r="D38"/>
  <c r="D28"/>
  <c r="D26"/>
  <c r="D43"/>
  <c r="D48"/>
  <c r="D14"/>
  <c r="D29"/>
  <c r="D44"/>
  <c r="M9"/>
  <c r="D51"/>
  <c r="D47"/>
  <c r="D13"/>
  <c r="D37"/>
  <c r="D22"/>
  <c r="M10" l="1"/>
  <c r="N10"/>
  <c r="N11" l="1"/>
  <c r="M11"/>
  <c r="M12" l="1"/>
  <c r="N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N21" l="1"/>
  <c r="M21"/>
  <c r="N22" l="1"/>
  <c r="M22"/>
  <c r="M23" l="1"/>
  <c r="N23"/>
  <c r="M24" l="1"/>
  <c r="N24"/>
  <c r="N25" l="1"/>
  <c r="M25"/>
  <c r="N26" l="1"/>
  <c r="M26"/>
  <c r="M27" l="1"/>
  <c r="N27"/>
  <c r="N28" l="1"/>
  <c r="M28"/>
  <c r="M29" l="1"/>
  <c r="N29"/>
  <c r="M30" l="1"/>
  <c r="N30"/>
  <c r="N31" l="1"/>
  <c r="M31"/>
  <c r="N32" l="1"/>
  <c r="M32"/>
  <c r="N33" l="1"/>
  <c r="M33"/>
  <c r="N34" l="1"/>
  <c r="M34"/>
  <c r="M35" l="1"/>
  <c r="N35"/>
  <c r="M36" l="1"/>
  <c r="N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<sst xmlns="http://schemas.openxmlformats.org/spreadsheetml/2006/main" count="112" uniqueCount="68">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</sst>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2020.4068445475598</c:v>
                </c:pt>
                <c:pt idx="1">
                  <c:v>1359.2149401038091</c:v>
                </c:pt>
                <c:pt idx="2">
                  <c:v>435.35728895945732</c:v>
                </c:pt>
                <c:pt idx="3">
                  <c:v>404.32</c:v>
                </c:pt>
                <c:pt idx="4">
                  <c:v>1492.9020918211843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MP"/>
      <sheetName val="APE"/>
      <sheetName val="ATOM"/>
      <sheetName val="AVAX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2020.4068445475598</v>
          </cell>
        </row>
      </sheetData>
      <sheetData sheetId="1">
        <row r="4">
          <cell r="J4">
            <v>1359.2149401038091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2.5171190063981959</v>
          </cell>
        </row>
      </sheetData>
      <sheetData sheetId="4">
        <row r="47">
          <cell r="M47">
            <v>128.25</v>
          </cell>
          <cell r="O47">
            <v>0.55950123669142826</v>
          </cell>
        </row>
      </sheetData>
      <sheetData sheetId="5">
        <row r="4">
          <cell r="C4">
            <v>-86.666666666666671</v>
          </cell>
        </row>
      </sheetData>
      <sheetData sheetId="6">
        <row r="4">
          <cell r="J4">
            <v>3.5255421049292623</v>
          </cell>
        </row>
      </sheetData>
      <sheetData sheetId="7">
        <row r="4">
          <cell r="J4">
            <v>48.028427326884263</v>
          </cell>
        </row>
      </sheetData>
      <sheetData sheetId="8">
        <row r="4">
          <cell r="J4">
            <v>13.093419976894127</v>
          </cell>
        </row>
      </sheetData>
      <sheetData sheetId="9">
        <row r="4">
          <cell r="J4">
            <v>2.7487633626786416</v>
          </cell>
        </row>
      </sheetData>
      <sheetData sheetId="10">
        <row r="4">
          <cell r="J4">
            <v>33.734577468790455</v>
          </cell>
        </row>
      </sheetData>
      <sheetData sheetId="11">
        <row r="4">
          <cell r="J4">
            <v>12.674770954433123</v>
          </cell>
        </row>
      </sheetData>
      <sheetData sheetId="12">
        <row r="4">
          <cell r="J4">
            <v>58.014362386824594</v>
          </cell>
        </row>
      </sheetData>
      <sheetData sheetId="13">
        <row r="4">
          <cell r="J4">
            <v>292.63466864925323</v>
          </cell>
        </row>
      </sheetData>
      <sheetData sheetId="14">
        <row r="4">
          <cell r="J4">
            <v>5.2002953681590922</v>
          </cell>
        </row>
      </sheetData>
      <sheetData sheetId="15">
        <row r="4">
          <cell r="J4">
            <v>52.554214482081498</v>
          </cell>
        </row>
      </sheetData>
      <sheetData sheetId="16">
        <row r="4">
          <cell r="J4">
            <v>6.0041203745200429</v>
          </cell>
        </row>
      </sheetData>
      <sheetData sheetId="17">
        <row r="4">
          <cell r="J4">
            <v>7.8733354813616252</v>
          </cell>
        </row>
      </sheetData>
      <sheetData sheetId="18">
        <row r="4">
          <cell r="J4">
            <v>13.565359065714649</v>
          </cell>
        </row>
      </sheetData>
      <sheetData sheetId="19">
        <row r="4">
          <cell r="J4">
            <v>2.2741439898741587</v>
          </cell>
        </row>
      </sheetData>
      <sheetData sheetId="20">
        <row r="4">
          <cell r="J4">
            <v>20.033836012918169</v>
          </cell>
        </row>
      </sheetData>
      <sheetData sheetId="21">
        <row r="4">
          <cell r="J4">
            <v>12.79792593688221</v>
          </cell>
        </row>
      </sheetData>
      <sheetData sheetId="22">
        <row r="4">
          <cell r="J4">
            <v>11.42948806625254</v>
          </cell>
        </row>
      </sheetData>
      <sheetData sheetId="23">
        <row r="4">
          <cell r="J4">
            <v>4.9706915874260194</v>
          </cell>
        </row>
      </sheetData>
      <sheetData sheetId="24">
        <row r="4">
          <cell r="J4">
            <v>50.599884461721359</v>
          </cell>
        </row>
      </sheetData>
      <sheetData sheetId="25">
        <row r="4">
          <cell r="J4">
            <v>63.024113336882422</v>
          </cell>
        </row>
      </sheetData>
      <sheetData sheetId="26">
        <row r="4">
          <cell r="J4">
            <v>1.8271847015257787</v>
          </cell>
        </row>
      </sheetData>
      <sheetData sheetId="27">
        <row r="4">
          <cell r="J4">
            <v>43.989749405712367</v>
          </cell>
        </row>
      </sheetData>
      <sheetData sheetId="28">
        <row r="4">
          <cell r="J4">
            <v>65.256148525179171</v>
          </cell>
        </row>
      </sheetData>
      <sheetData sheetId="29">
        <row r="4">
          <cell r="J4">
            <v>3.0357900829379738</v>
          </cell>
        </row>
      </sheetData>
      <sheetData sheetId="30">
        <row r="4">
          <cell r="J4">
            <v>14.490229542024789</v>
          </cell>
        </row>
      </sheetData>
      <sheetData sheetId="31">
        <row r="4">
          <cell r="J4">
            <v>3.1624637892036871</v>
          </cell>
        </row>
      </sheetData>
      <sheetData sheetId="32">
        <row r="4">
          <cell r="J4">
            <v>435.35728895945732</v>
          </cell>
        </row>
      </sheetData>
      <sheetData sheetId="33">
        <row r="4">
          <cell r="J4">
            <v>1.2902359183210044</v>
          </cell>
        </row>
      </sheetData>
      <sheetData sheetId="34">
        <row r="4">
          <cell r="J4">
            <v>18.35875992810303</v>
          </cell>
        </row>
      </sheetData>
      <sheetData sheetId="35">
        <row r="4">
          <cell r="J4">
            <v>16.624450225208506</v>
          </cell>
        </row>
      </sheetData>
      <sheetData sheetId="36">
        <row r="4">
          <cell r="J4">
            <v>20.61265186241511</v>
          </cell>
        </row>
      </sheetData>
      <sheetData sheetId="37">
        <row r="4">
          <cell r="J4">
            <v>22.539200536316123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K4" sqref="K4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28.24+1</f>
        <v>29.24</v>
      </c>
      <c r="J2" t="s">
        <v>6</v>
      </c>
      <c r="K2" s="9">
        <f>19.43+249.13</f>
        <v>268.56</v>
      </c>
      <c r="M2" t="s">
        <v>58</v>
      </c>
      <c r="N2" s="9">
        <f>324.32+80</f>
        <v>404.32</v>
      </c>
      <c r="P2" t="s">
        <v>8</v>
      </c>
      <c r="Q2" s="10">
        <f>N2+K2+H2</f>
        <v>702.12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0.12291583921255313</v>
      </c>
    </row>
    <row r="4" spans="2:20">
      <c r="B4" t="s">
        <v>29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5712.201165432014</v>
      </c>
      <c r="D7" s="20">
        <f>(C7*[1]Feuil1!$K$2-C4)/C4</f>
        <v>0.91656640123904209</v>
      </c>
      <c r="E7" s="31">
        <f>C7-C7/(1+D7)</f>
        <v>2731.7663828233185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2020.4068445475598</v>
      </c>
    </row>
    <row r="9" spans="2:20">
      <c r="M9" s="17" t="str">
        <f>IF(C13&gt;C7*Params!F8,B13,"Others")</f>
        <v>BTC</v>
      </c>
      <c r="N9" s="18">
        <f>IF(C13&gt;C7*0.1,C13,C7)</f>
        <v>1359.2149401038091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435.35728895945732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404.32</v>
      </c>
    </row>
    <row r="12" spans="2:20">
      <c r="B12" s="7" t="s">
        <v>19</v>
      </c>
      <c r="C12" s="1">
        <f>[2]ETH!J4</f>
        <v>2020.4068445475598</v>
      </c>
      <c r="D12" s="20">
        <f>C12/$C$7</f>
        <v>0.35370022624102671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1492.9020918211843</v>
      </c>
    </row>
    <row r="13" spans="2:20">
      <c r="B13" s="7" t="s">
        <v>4</v>
      </c>
      <c r="C13" s="1">
        <f>[2]BTC!J4</f>
        <v>1359.2149401038091</v>
      </c>
      <c r="D13" s="20">
        <f t="shared" ref="D13:D51" si="0">C13/$C$7</f>
        <v>0.23794941752563639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24</v>
      </c>
      <c r="C14" s="1">
        <f>[2]SOL!J4</f>
        <v>435.35728895945732</v>
      </c>
      <c r="D14" s="20">
        <f t="shared" si="0"/>
        <v>7.6215328618688669E-2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404.32</v>
      </c>
      <c r="D15" s="20">
        <f t="shared" si="0"/>
        <v>7.0781820928643935E-2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6</v>
      </c>
      <c r="C16" s="1">
        <f>$K$2</f>
        <v>268.56</v>
      </c>
      <c r="D16" s="20">
        <f t="shared" si="0"/>
        <v>4.7015150941325225E-2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26</v>
      </c>
      <c r="C17" s="1">
        <f>[2]BNB!J4</f>
        <v>292.63466864925323</v>
      </c>
      <c r="D17" s="20">
        <f t="shared" si="0"/>
        <v>5.1229755426010326E-2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20</v>
      </c>
      <c r="C18" s="1">
        <f>[2]ATLAS!M47</f>
        <v>128.25</v>
      </c>
      <c r="D18" s="20">
        <f>C18/$C$7</f>
        <v>2.2451940379151623E-2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22</v>
      </c>
      <c r="C19" s="1">
        <f>-[2]BIGTIME!$C$4</f>
        <v>86.666666666666671</v>
      </c>
      <c r="D19" s="20">
        <f>C19/$C$7</f>
        <v>1.5172201425807465E-2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22" t="s">
        <v>46</v>
      </c>
      <c r="C20" s="9">
        <f>[2]AVAX!$J$4</f>
        <v>58.014362386824594</v>
      </c>
      <c r="D20" s="20">
        <f t="shared" si="0"/>
        <v>1.0156218366031051E-2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31</v>
      </c>
      <c r="C21" s="9">
        <f>[2]MATIC!$J$4</f>
        <v>63.024113336882422</v>
      </c>
      <c r="D21" s="20">
        <f t="shared" si="0"/>
        <v>1.1033244718039601E-2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37</v>
      </c>
      <c r="C22" s="9">
        <f>[2]NEAR!$J$4</f>
        <v>65.256148525179171</v>
      </c>
      <c r="D22" s="20">
        <f t="shared" si="0"/>
        <v>1.1423993419574159E-2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7" t="s">
        <v>5</v>
      </c>
      <c r="C23" s="1">
        <f>H$2</f>
        <v>29.24</v>
      </c>
      <c r="D23" s="20">
        <f t="shared" si="0"/>
        <v>5.1188673425839647E-3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52.554214482081498</v>
      </c>
      <c r="D24" s="20">
        <f t="shared" si="0"/>
        <v>9.2003437834295571E-3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48</v>
      </c>
      <c r="C25" s="1">
        <f>[2]LUNC!J4</f>
        <v>50.599884461721359</v>
      </c>
      <c r="D25" s="20">
        <f t="shared" si="0"/>
        <v>8.8582112212594825E-3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21</v>
      </c>
      <c r="C26" s="1">
        <f>[2]Cake!$Y$2</f>
        <v>43.31</v>
      </c>
      <c r="D26" s="20">
        <f t="shared" si="0"/>
        <v>7.5820158894429387E-3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44</v>
      </c>
      <c r="C27" s="9">
        <f>[2]ADA!$J$4</f>
        <v>48.028427326884263</v>
      </c>
      <c r="D27" s="20">
        <f t="shared" si="0"/>
        <v>8.4080420027105029E-3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56</v>
      </c>
      <c r="C28" s="9">
        <f>[2]MINA!$J$4</f>
        <v>43.989749405712367</v>
      </c>
      <c r="D28" s="20">
        <f t="shared" si="0"/>
        <v>7.7010154460107182E-3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65</v>
      </c>
      <c r="C29" s="10">
        <f>[2]TIA!$J$4</f>
        <v>20.61265186241511</v>
      </c>
      <c r="D29" s="20">
        <f t="shared" si="0"/>
        <v>3.6085304535762395E-3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47</v>
      </c>
      <c r="C30" s="9">
        <f>[2]APE!$J$4</f>
        <v>33.734577468790455</v>
      </c>
      <c r="D30" s="20">
        <f t="shared" si="0"/>
        <v>5.9057054350499412E-3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22.539200536316123</v>
      </c>
      <c r="D31" s="20">
        <f t="shared" si="0"/>
        <v>3.9457995059267986E-3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54</v>
      </c>
      <c r="C32" s="9">
        <f>[2]UNI!$J$4</f>
        <v>18.35875992810303</v>
      </c>
      <c r="D32" s="20">
        <f t="shared" si="0"/>
        <v>3.2139554256602511E-3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51</v>
      </c>
      <c r="C33" s="9">
        <f>[2]LDO!$J$4</f>
        <v>20.033836012918169</v>
      </c>
      <c r="D33" s="20">
        <f t="shared" si="0"/>
        <v>3.5072007152260384E-3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40</v>
      </c>
      <c r="C34" s="1">
        <f>[2]XRP!$J$4</f>
        <v>16.624450225208506</v>
      </c>
      <c r="D34" s="20">
        <f t="shared" si="0"/>
        <v>2.910340470117389E-3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14.490229542024789</v>
      </c>
      <c r="D35" s="20">
        <f t="shared" si="0"/>
        <v>2.536715553666761E-3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13.565359065714649</v>
      </c>
      <c r="D36" s="20">
        <f t="shared" si="0"/>
        <v>2.3748041556741462E-3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53</v>
      </c>
      <c r="C37" s="9">
        <f>[2]LINK!$J$4</f>
        <v>12.79792593688221</v>
      </c>
      <c r="D37" s="20">
        <f t="shared" si="0"/>
        <v>2.2404543478493377E-3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30</v>
      </c>
      <c r="C38" s="9">
        <f>[2]ATOM!$J$4</f>
        <v>12.674770954433123</v>
      </c>
      <c r="D38" s="20">
        <f t="shared" si="0"/>
        <v>2.2188943609226918E-3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43</v>
      </c>
      <c r="C39" s="9">
        <f>[2]LTC!$J$4</f>
        <v>11.42948806625254</v>
      </c>
      <c r="D39" s="20">
        <f t="shared" si="0"/>
        <v>2.0008903284813024E-3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45</v>
      </c>
      <c r="C40" s="9">
        <f>[2]ALGO!$J$4</f>
        <v>13.093419976894127</v>
      </c>
      <c r="D40" s="20">
        <f t="shared" si="0"/>
        <v>2.2921846758707197E-3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1.3707500442008359E-3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6.0041203745200429</v>
      </c>
      <c r="D42" s="20">
        <f t="shared" si="0"/>
        <v>1.0511045043116844E-3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5.2002953681590922</v>
      </c>
      <c r="D43" s="20">
        <f t="shared" si="0"/>
        <v>9.1038379383926924E-4</v>
      </c>
    </row>
    <row r="44" spans="2:14">
      <c r="B44" s="22" t="s">
        <v>23</v>
      </c>
      <c r="C44" s="9">
        <f>[2]LUNA!J4</f>
        <v>4.9706915874260194</v>
      </c>
      <c r="D44" s="20">
        <f t="shared" si="0"/>
        <v>8.7018846911531792E-4</v>
      </c>
    </row>
    <row r="45" spans="2:14">
      <c r="B45" s="22" t="s">
        <v>36</v>
      </c>
      <c r="C45" s="9">
        <f>[2]GRT!$J$4</f>
        <v>7.8733354813616252</v>
      </c>
      <c r="D45" s="20">
        <f t="shared" si="0"/>
        <v>1.3783365209558696E-3</v>
      </c>
    </row>
    <row r="46" spans="2:14">
      <c r="B46" s="22" t="s">
        <v>35</v>
      </c>
      <c r="C46" s="9">
        <f>[2]AMP!$J$4</f>
        <v>2.7487633626786416</v>
      </c>
      <c r="D46" s="20">
        <f t="shared" si="0"/>
        <v>4.8120913165892548E-4</v>
      </c>
    </row>
    <row r="47" spans="2:14">
      <c r="B47" s="22" t="s">
        <v>63</v>
      </c>
      <c r="C47" s="10">
        <f>[2]ACE!$J$4</f>
        <v>3.5255421049292623</v>
      </c>
      <c r="D47" s="20">
        <f t="shared" si="0"/>
        <v>6.1719501866713854E-4</v>
      </c>
    </row>
    <row r="48" spans="2:14">
      <c r="B48" s="22" t="s">
        <v>61</v>
      </c>
      <c r="C48" s="10">
        <f>[2]SEI!$J$4</f>
        <v>3.0357900829379738</v>
      </c>
      <c r="D48" s="20">
        <f t="shared" si="0"/>
        <v>5.314571379785041E-4</v>
      </c>
    </row>
    <row r="49" spans="2:4">
      <c r="B49" s="22" t="s">
        <v>39</v>
      </c>
      <c r="C49" s="9">
        <f>[2]SHPING!$J$4</f>
        <v>3.1624637892036871</v>
      </c>
      <c r="D49" s="20">
        <f t="shared" si="0"/>
        <v>5.5363312628793073E-4</v>
      </c>
    </row>
    <row r="50" spans="2:4">
      <c r="B50" s="22" t="s">
        <v>49</v>
      </c>
      <c r="C50" s="9">
        <f>[2]KAVA!$J$4</f>
        <v>2.2741439898741587</v>
      </c>
      <c r="D50" s="20">
        <f t="shared" si="0"/>
        <v>3.9812043098838676E-4</v>
      </c>
    </row>
    <row r="51" spans="2:4">
      <c r="B51" s="7" t="s">
        <v>25</v>
      </c>
      <c r="C51" s="1">
        <f>[2]POLIS!J4</f>
        <v>2.5171190063981959</v>
      </c>
      <c r="D51" s="20">
        <f t="shared" si="0"/>
        <v>4.4065657589771281E-4</v>
      </c>
    </row>
    <row r="52" spans="2:4">
      <c r="B52" s="22" t="s">
        <v>62</v>
      </c>
      <c r="C52" s="10">
        <f>[2]MEME!$J$4</f>
        <v>1.8271847015257787</v>
      </c>
      <c r="D52" s="20">
        <f>C52/$C$7</f>
        <v>3.19874011542727E-4</v>
      </c>
    </row>
    <row r="53" spans="2:4">
      <c r="B53" s="22" t="s">
        <v>42</v>
      </c>
      <c r="C53" s="9">
        <f>[2]TRX!$J$4</f>
        <v>1.2902359183210044</v>
      </c>
      <c r="D53" s="20">
        <f>C53/$C$7</f>
        <v>2.258736835335917E-4</v>
      </c>
    </row>
    <row r="54" spans="2:4">
      <c r="B54" s="7" t="s">
        <v>27</v>
      </c>
      <c r="C54" s="1">
        <f>[2]ATLAS!O47</f>
        <v>0.55950123669142826</v>
      </c>
      <c r="D54" s="20">
        <f>C54/$C$7</f>
        <v>9.7948447627739174E-5</v>
      </c>
    </row>
  </sheetData>
  <autoFilter ref="B11:C11">
    <sortState ref="B12:C54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2024-02-26T10:14:59Z</dcterms:modified>
</cp:coreProperties>
</file>