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C41" l="1"/>
  <c r="C46"/>
  <c r="C29"/>
  <c r="C23" l="1"/>
  <c r="T2"/>
  <c r="C23" i="2" l="1"/>
  <c r="C18" i="1" l="1"/>
  <c r="C4"/>
  <c r="C38"/>
  <c r="C30"/>
  <c r="Q2" l="1"/>
  <c r="C45" l="1"/>
  <c r="C43" l="1"/>
  <c r="C48" l="1"/>
  <c r="C44" l="1"/>
  <c r="C16" l="1"/>
  <c r="C47" l="1"/>
  <c r="C32" l="1"/>
  <c r="C24"/>
  <c r="C42" l="1"/>
  <c r="C17" l="1"/>
  <c r="C37" l="1"/>
  <c r="C35"/>
  <c r="C36" l="1"/>
  <c r="C25" l="1"/>
  <c r="C34" l="1"/>
  <c r="C50" l="1"/>
  <c r="C28" l="1"/>
  <c r="C19"/>
  <c r="C49" l="1"/>
  <c r="C20" l="1"/>
  <c r="C13" l="1"/>
  <c r="C15"/>
  <c r="C39" l="1"/>
  <c r="C14"/>
  <c r="C40" l="1"/>
  <c r="C21"/>
  <c r="C31"/>
  <c r="C27"/>
  <c r="C33"/>
  <c r="C22"/>
  <c r="C12"/>
  <c r="C26"/>
  <c r="C7" l="1"/>
  <c r="D13" l="1"/>
  <c r="N9"/>
  <c r="D15"/>
  <c r="D48"/>
  <c r="D7"/>
  <c r="E7" s="1"/>
  <c r="D17"/>
  <c r="D41"/>
  <c r="D21"/>
  <c r="D23"/>
  <c r="D19"/>
  <c r="D47"/>
  <c r="D36"/>
  <c r="D31"/>
  <c r="D43"/>
  <c r="D50"/>
  <c r="D39"/>
  <c r="D16"/>
  <c r="D26"/>
  <c r="D46"/>
  <c r="D38"/>
  <c r="D40"/>
  <c r="D27"/>
  <c r="D45"/>
  <c r="M9"/>
  <c r="D42"/>
  <c r="D25"/>
  <c r="Q3"/>
  <c r="D35"/>
  <c r="D20"/>
  <c r="D24"/>
  <c r="D33"/>
  <c r="D12"/>
  <c r="D28"/>
  <c r="D14"/>
  <c r="D49"/>
  <c r="D44"/>
  <c r="N8"/>
  <c r="D32"/>
  <c r="D18"/>
  <c r="D30"/>
  <c r="D37"/>
  <c r="D34"/>
  <c r="D29"/>
  <c r="M8"/>
  <c r="D22"/>
  <c r="M10" l="1"/>
  <c r="N10"/>
  <c r="M11" l="1"/>
  <c r="N11"/>
  <c r="N12" l="1"/>
  <c r="M12"/>
  <c r="N13" l="1"/>
  <c r="M13"/>
  <c r="N14" l="1"/>
  <c r="M14"/>
  <c r="M15" l="1"/>
  <c r="N15"/>
  <c r="M16" l="1"/>
  <c r="N16"/>
  <c r="N17" l="1"/>
  <c r="M17"/>
  <c r="N18" l="1"/>
  <c r="M18"/>
  <c r="N19" l="1"/>
  <c r="M19"/>
  <c r="M20" l="1"/>
  <c r="N20"/>
  <c r="M21" l="1"/>
  <c r="M22" s="1"/>
  <c r="N21"/>
  <c r="M23" l="1"/>
  <c r="N23"/>
  <c r="N24" l="1"/>
  <c r="M24"/>
  <c r="M25" l="1"/>
  <c r="N25"/>
  <c r="N26" l="1"/>
  <c r="M26"/>
  <c r="N27" l="1"/>
  <c r="M27"/>
  <c r="N28" l="1"/>
  <c r="M28"/>
  <c r="N29" l="1"/>
  <c r="M29"/>
  <c r="M30" l="1"/>
  <c r="N30"/>
  <c r="M31" l="1"/>
  <c r="N31"/>
  <c r="M32" l="1"/>
  <c r="N32"/>
  <c r="N33" l="1"/>
  <c r="M33"/>
  <c r="N34" l="1"/>
  <c r="M34"/>
  <c r="M35" l="1"/>
  <c r="N35"/>
  <c r="N36" l="1"/>
  <c r="M36"/>
  <c r="N37" l="1"/>
  <c r="M37"/>
  <c r="M38" l="1"/>
  <c r="N38"/>
  <c r="M39" l="1"/>
  <c r="N39"/>
</calcChain>
</file>

<file path=xl/sharedStrings.xml><?xml version="1.0" encoding="utf-8"?>
<sst xmlns="http://schemas.openxmlformats.org/spreadsheetml/2006/main" count="92" uniqueCount="59">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</sst>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  <numFmt numFmtId="167" formatCode="0.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167" fontId="0" fillId="0" borderId="0" xfId="2" applyNumberFormat="1" applyFont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3"/>
                <c:pt idx="0">
                  <c:v>ETH</c:v>
                </c:pt>
                <c:pt idx="1">
                  <c:v>BTC</c:v>
                </c:pt>
                <c:pt idx="2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938.22146483434574</c:v>
                </c:pt>
                <c:pt idx="1">
                  <c:v>776.86639064038764</c:v>
                </c:pt>
                <c:pt idx="2">
                  <c:v>840.65290208703004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938.22146483434574</v>
          </cell>
        </row>
      </sheetData>
      <sheetData sheetId="1">
        <row r="4">
          <cell r="J4">
            <v>776.86639064038764</v>
          </cell>
        </row>
      </sheetData>
      <sheetData sheetId="2">
        <row r="2">
          <cell r="Y2">
            <v>66.209999999999994</v>
          </cell>
        </row>
      </sheetData>
      <sheetData sheetId="3">
        <row r="4">
          <cell r="J4">
            <v>0.99749180723341879</v>
          </cell>
        </row>
      </sheetData>
      <sheetData sheetId="4">
        <row r="46">
          <cell r="M46">
            <v>76.27000000000001</v>
          </cell>
          <cell r="O46">
            <v>0.67669659398960036</v>
          </cell>
        </row>
      </sheetData>
      <sheetData sheetId="5">
        <row r="4">
          <cell r="C4">
            <v>-20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30.463845189606548</v>
          </cell>
        </row>
      </sheetData>
      <sheetData sheetId="8">
        <row r="4">
          <cell r="J4">
            <v>9.5499383901673784</v>
          </cell>
        </row>
      </sheetData>
      <sheetData sheetId="9">
        <row r="4">
          <cell r="J4">
            <v>22.251701801349245</v>
          </cell>
        </row>
      </sheetData>
      <sheetData sheetId="10">
        <row r="4">
          <cell r="J4">
            <v>12.798271107140147</v>
          </cell>
        </row>
      </sheetData>
      <sheetData sheetId="11">
        <row r="4">
          <cell r="J4">
            <v>30.230933870843803</v>
          </cell>
        </row>
      </sheetData>
      <sheetData sheetId="12">
        <row r="4">
          <cell r="J4">
            <v>2.4964691943999497</v>
          </cell>
        </row>
      </sheetData>
      <sheetData sheetId="13">
        <row r="4">
          <cell r="J4">
            <v>149.47769037837386</v>
          </cell>
        </row>
      </sheetData>
      <sheetData sheetId="14">
        <row r="4">
          <cell r="J4">
            <v>4.4586755966681206</v>
          </cell>
        </row>
      </sheetData>
      <sheetData sheetId="15">
        <row r="4">
          <cell r="J4">
            <v>25.576126723951258</v>
          </cell>
        </row>
      </sheetData>
      <sheetData sheetId="16">
        <row r="4">
          <cell r="J4">
            <v>4.6340374943790117</v>
          </cell>
        </row>
      </sheetData>
      <sheetData sheetId="17">
        <row r="4">
          <cell r="J4">
            <v>5.6907486466436366</v>
          </cell>
        </row>
      </sheetData>
      <sheetData sheetId="18">
        <row r="4">
          <cell r="J4">
            <v>9.0812190539451194</v>
          </cell>
        </row>
      </sheetData>
      <sheetData sheetId="19">
        <row r="4">
          <cell r="J4">
            <v>5.823014665031427</v>
          </cell>
        </row>
      </sheetData>
      <sheetData sheetId="20">
        <row r="4">
          <cell r="J4">
            <v>11.662203096587952</v>
          </cell>
        </row>
      </sheetData>
      <sheetData sheetId="21">
        <row r="4">
          <cell r="J4">
            <v>1.362079369679545</v>
          </cell>
        </row>
      </sheetData>
      <sheetData sheetId="22">
        <row r="4">
          <cell r="J4">
            <v>28.922559791363575</v>
          </cell>
        </row>
      </sheetData>
      <sheetData sheetId="23">
        <row r="4">
          <cell r="J4">
            <v>37.784496639912383</v>
          </cell>
        </row>
      </sheetData>
      <sheetData sheetId="24">
        <row r="4">
          <cell r="J4">
            <v>29.16458577744039</v>
          </cell>
        </row>
      </sheetData>
      <sheetData sheetId="25">
        <row r="4">
          <cell r="J4">
            <v>27.651001769741285</v>
          </cell>
        </row>
      </sheetData>
      <sheetData sheetId="26">
        <row r="4">
          <cell r="J4">
            <v>3.7971718640601968</v>
          </cell>
        </row>
      </sheetData>
      <sheetData sheetId="27">
        <row r="4">
          <cell r="J4">
            <v>140.96969252518934</v>
          </cell>
        </row>
      </sheetData>
      <sheetData sheetId="28">
        <row r="4">
          <cell r="J4">
            <v>0.75497986317883836</v>
          </cell>
        </row>
      </sheetData>
      <sheetData sheetId="29">
        <row r="4">
          <cell r="J4">
            <v>7.3106661837165419</v>
          </cell>
        </row>
      </sheetData>
      <sheetData sheetId="30">
        <row r="4">
          <cell r="J4">
            <v>22.680168981647061</v>
          </cell>
        </row>
      </sheetData>
      <sheetData sheetId="31">
        <row r="4">
          <cell r="J4">
            <v>3.3678525266067498</v>
          </cell>
        </row>
      </sheetData>
      <sheetData sheetId="32">
        <row r="4">
          <cell r="J4">
            <v>2.9704358954389467</v>
          </cell>
        </row>
      </sheetData>
      <sheetData sheetId="33">
        <row r="4">
          <cell r="J4">
            <v>2.1042766271155395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15+15.37</f>
        <v>30.369999999999997</v>
      </c>
      <c r="J2" t="s">
        <v>6</v>
      </c>
      <c r="K2" s="9">
        <v>17.36</v>
      </c>
      <c r="M2" t="s">
        <v>7</v>
      </c>
      <c r="N2" s="9">
        <v>13.32</v>
      </c>
      <c r="P2" t="s">
        <v>8</v>
      </c>
      <c r="Q2" s="10">
        <f>N2+K2+H2</f>
        <v>61.05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1">
        <f>Q2/C7</f>
        <v>2.3658905497320252E-2</v>
      </c>
    </row>
    <row r="4" spans="2:20">
      <c r="B4" t="s">
        <v>30</v>
      </c>
      <c r="C4" s="19">
        <f>Investissement!C23</f>
        <v>2279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2580.4236805001347</v>
      </c>
      <c r="D7" s="20">
        <f>(C7*[1]Feuil1!$K$2-C4)/C4</f>
        <v>5.3003081555561868E-2</v>
      </c>
      <c r="E7" s="32">
        <f>C7-C7/(1+D7)</f>
        <v>129.88604609153253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938.22146483434574</v>
      </c>
    </row>
    <row r="9" spans="2:20">
      <c r="M9" s="17" t="str">
        <f>IF(C13&gt;C7*[2]Params!F8,B13,"Others")</f>
        <v>BTC</v>
      </c>
      <c r="N9" s="18">
        <f>IF(C13&gt;C7*0.1,C13,C7)</f>
        <v>776.86639064038764</v>
      </c>
    </row>
    <row r="10" spans="2:20">
      <c r="M10" s="17" t="str">
        <f>IF(OR(M9="",M9="Others"),"",IF(C14&gt;C7*[2]Params!F8,B14,"Others"))</f>
        <v>Others</v>
      </c>
      <c r="N10" s="18">
        <f>IF(OR(M9="",M9="Others"),"",IF(C14&gt;$C$7*[2]Params!F8,C14,SUM(C14:C39)))</f>
        <v>840.65290208703004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/>
      </c>
      <c r="N11" s="18" t="str">
        <f>IF(OR(M10="",M10="Others"),"",IF(C15&gt;$C$7*[2]Params!F$8,C15,SUM(C15:C39)))</f>
        <v/>
      </c>
    </row>
    <row r="12" spans="2:20">
      <c r="B12" s="7" t="s">
        <v>19</v>
      </c>
      <c r="C12" s="1">
        <f>[2]ETH!J4</f>
        <v>938.22146483434574</v>
      </c>
      <c r="D12" s="30">
        <f>C12/$C$7</f>
        <v>0.36359202247458089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776.86639064038764</v>
      </c>
      <c r="D13" s="30">
        <f t="shared" ref="D13:D50" si="0">C13/$C$7</f>
        <v>0.30106156462252598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26</v>
      </c>
      <c r="C14" s="1">
        <f>[2]BNB!J4</f>
        <v>149.47769037837386</v>
      </c>
      <c r="D14" s="30">
        <f t="shared" si="0"/>
        <v>5.7927576586726363E-2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140.96969252518934</v>
      </c>
      <c r="D15" s="30">
        <f t="shared" si="0"/>
        <v>5.4630444446187525E-2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76.27000000000001</v>
      </c>
      <c r="D16" s="30">
        <f t="shared" si="0"/>
        <v>2.9557161708118198E-2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66.209999999999994</v>
      </c>
      <c r="D17" s="30">
        <f t="shared" si="0"/>
        <v>2.5658577116749778E-2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7</v>
      </c>
      <c r="C18" s="1">
        <f>$N$2</f>
        <v>13.32</v>
      </c>
      <c r="D18" s="30">
        <f>C18/$C$7</f>
        <v>5.1619430175971464E-3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37.784496639912383</v>
      </c>
      <c r="D19" s="30">
        <f>C19/$C$7</f>
        <v>1.4642749144430823E-2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57</v>
      </c>
      <c r="C20" s="9">
        <f>[2]MINA!$J$4</f>
        <v>29.16458577744039</v>
      </c>
      <c r="D20" s="30">
        <f t="shared" si="0"/>
        <v>1.1302246990613473E-2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47</v>
      </c>
      <c r="C21" s="9">
        <f>[2]AVAX!$J$4</f>
        <v>30.230933870843803</v>
      </c>
      <c r="D21" s="30">
        <f t="shared" si="0"/>
        <v>1.1715492343096339E-2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45</v>
      </c>
      <c r="C22" s="9">
        <f>[2]ADA!$J$4</f>
        <v>30.463845189606548</v>
      </c>
      <c r="D22" s="30">
        <f t="shared" si="0"/>
        <v>1.1805753225649395E-2</v>
      </c>
      <c r="M22" s="17" t="str">
        <f>IF(OR(M21="",M21="Others"),"",IF(C26&gt;C7*[2]Params!F8,B26,"Others"))</f>
        <v/>
      </c>
      <c r="N22" s="18"/>
    </row>
    <row r="23" spans="2:17">
      <c r="B23" s="7" t="s">
        <v>5</v>
      </c>
      <c r="C23" s="1">
        <f>H$2</f>
        <v>30.369999999999997</v>
      </c>
      <c r="D23" s="30">
        <f t="shared" si="0"/>
        <v>1.1769385093425325E-2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7" t="s">
        <v>49</v>
      </c>
      <c r="C24" s="1">
        <f>[2]LUNC!J4</f>
        <v>28.922559791363575</v>
      </c>
      <c r="D24" s="30">
        <f t="shared" si="0"/>
        <v>1.1208453871326216E-2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27.651001769741285</v>
      </c>
      <c r="D25" s="30">
        <f t="shared" si="0"/>
        <v>1.071568284646264E-2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42</v>
      </c>
      <c r="C26" s="1">
        <f>[2]DOT!$J$4</f>
        <v>25.576126723951258</v>
      </c>
      <c r="D26" s="30">
        <f t="shared" si="0"/>
        <v>9.9115997567477462E-3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22.251701801349245</v>
      </c>
      <c r="D27" s="30">
        <f t="shared" si="0"/>
        <v>8.6232745302649086E-3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41</v>
      </c>
      <c r="C28" s="1">
        <f>[2]XRP!$J$4</f>
        <v>22.680168981647061</v>
      </c>
      <c r="D28" s="30">
        <f t="shared" si="0"/>
        <v>8.7893198132685015E-3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22</v>
      </c>
      <c r="C29" s="1">
        <f>-[2]BIGTIME!$C$4</f>
        <v>20</v>
      </c>
      <c r="D29" s="30">
        <f t="shared" si="0"/>
        <v>7.7506651915873071E-3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6</v>
      </c>
      <c r="C30" s="1">
        <f>$K$2</f>
        <v>17.36</v>
      </c>
      <c r="D30" s="30">
        <f t="shared" si="0"/>
        <v>6.7275773862977822E-3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12.798271107140147</v>
      </c>
      <c r="D31" s="30">
        <f t="shared" si="0"/>
        <v>4.9597557191304346E-3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11.662203096587952</v>
      </c>
      <c r="D32" s="30">
        <f t="shared" si="0"/>
        <v>4.5194915798972973E-3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9.5499383901673784</v>
      </c>
      <c r="D33" s="30">
        <f t="shared" si="0"/>
        <v>3.7009187531236811E-3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52</v>
      </c>
      <c r="C34" s="9">
        <f>[2]LDO!$J$4</f>
        <v>9.0812190539451194</v>
      </c>
      <c r="D34" s="30">
        <f t="shared" si="0"/>
        <v>3.5192744209295926E-3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55</v>
      </c>
      <c r="C35" s="9">
        <f>[2]UNI!$J$4</f>
        <v>7.3106661837165419</v>
      </c>
      <c r="D35" s="30">
        <f t="shared" si="0"/>
        <v>2.8331262958723111E-3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54</v>
      </c>
      <c r="C36" s="9">
        <f>[2]LINK!$J$4</f>
        <v>5.823014665031427</v>
      </c>
      <c r="D36" s="30">
        <f t="shared" si="0"/>
        <v>2.2566118537180753E-3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5.6907486466436366</v>
      </c>
      <c r="D37" s="30">
        <f t="shared" si="0"/>
        <v>2.2053543724806705E-3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30">
        <f t="shared" si="0"/>
        <v>2.0926796017285729E-3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4.6340374943790117</v>
      </c>
      <c r="D39" s="30">
        <f t="shared" si="0"/>
        <v>1.7958436552096932E-3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4.4586755966681206</v>
      </c>
      <c r="D40" s="30">
        <f t="shared" si="0"/>
        <v>1.7278850873837684E-3</v>
      </c>
    </row>
    <row r="41" spans="2:14">
      <c r="B41" s="22" t="s">
        <v>56</v>
      </c>
      <c r="C41" s="9">
        <f>[2]SHIB!$J$4</f>
        <v>3.7971718640601968</v>
      </c>
      <c r="D41" s="30">
        <f t="shared" si="0"/>
        <v>1.4715303896623028E-3</v>
      </c>
    </row>
    <row r="42" spans="2:14">
      <c r="B42" s="22" t="s">
        <v>50</v>
      </c>
      <c r="C42" s="9">
        <f>[2]KAVA!$J$4</f>
        <v>2.9704358954389467</v>
      </c>
      <c r="D42" s="30">
        <f t="shared" si="0"/>
        <v>1.1511427049310059E-3</v>
      </c>
    </row>
    <row r="43" spans="2:14">
      <c r="B43" s="22" t="s">
        <v>37</v>
      </c>
      <c r="C43" s="9">
        <f>[2]GRT!$J$4</f>
        <v>3.3678525266067498</v>
      </c>
      <c r="D43" s="30">
        <f t="shared" si="0"/>
        <v>1.305154867418515E-3</v>
      </c>
    </row>
    <row r="44" spans="2:14">
      <c r="B44" s="22" t="s">
        <v>36</v>
      </c>
      <c r="C44" s="9">
        <f>[2]AMP!$J$4</f>
        <v>2.4964691943999497</v>
      </c>
      <c r="D44" s="30">
        <f t="shared" si="0"/>
        <v>9.6746484434528479E-4</v>
      </c>
    </row>
    <row r="45" spans="2:14">
      <c r="B45" s="22" t="s">
        <v>40</v>
      </c>
      <c r="C45" s="9">
        <f>[2]SHPING!$J$4</f>
        <v>2.1042766271155395</v>
      </c>
      <c r="D45" s="30">
        <f t="shared" si="0"/>
        <v>8.1547718036275782E-4</v>
      </c>
    </row>
    <row r="46" spans="2:14">
      <c r="B46" s="7" t="s">
        <v>27</v>
      </c>
      <c r="C46" s="1">
        <f>[2]Ayman!$E$9</f>
        <v>1.6967935999999999</v>
      </c>
      <c r="D46" s="30">
        <f t="shared" si="0"/>
        <v>6.5756395464140575E-4</v>
      </c>
    </row>
    <row r="47" spans="2:14">
      <c r="B47" s="22" t="s">
        <v>23</v>
      </c>
      <c r="C47" s="9">
        <f>[2]LUNA!J4</f>
        <v>1.362079369679545</v>
      </c>
      <c r="D47" s="30">
        <f t="shared" si="0"/>
        <v>5.2785105793772143E-4</v>
      </c>
    </row>
    <row r="48" spans="2:14">
      <c r="B48" s="7" t="s">
        <v>25</v>
      </c>
      <c r="C48" s="1">
        <f>[2]POLIS!J4</f>
        <v>0.99749180723341879</v>
      </c>
      <c r="D48" s="30">
        <f t="shared" si="0"/>
        <v>3.8656125146087876E-4</v>
      </c>
    </row>
    <row r="49" spans="2:4">
      <c r="B49" s="22" t="s">
        <v>43</v>
      </c>
      <c r="C49" s="9">
        <f>[2]TRX!$J$4</f>
        <v>0.75497986317883836</v>
      </c>
      <c r="D49" s="30">
        <f t="shared" si="0"/>
        <v>2.925798072944785E-4</v>
      </c>
    </row>
    <row r="50" spans="2:4">
      <c r="B50" s="7" t="s">
        <v>28</v>
      </c>
      <c r="C50" s="1">
        <f>[2]ATLAS!O46</f>
        <v>0.67669659398960036</v>
      </c>
      <c r="D50" s="30">
        <f t="shared" si="0"/>
        <v>2.6224243681504419E-4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3"/>
  <sheetViews>
    <sheetView workbookViewId="0">
      <selection activeCell="H22" sqref="H22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5"/>
      <c r="C22" s="16"/>
      <c r="D22" s="29"/>
      <c r="E22" s="25"/>
    </row>
    <row r="23" spans="2:5">
      <c r="B23" t="s">
        <v>8</v>
      </c>
      <c r="C23" s="19">
        <f>SUM(C4:C22)</f>
        <v>2279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2023-06-02T22:12:21Z</dcterms:modified>
</cp:coreProperties>
</file>