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/>
  <c r="K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6" l="1"/>
  <c r="C29" l="1"/>
  <c r="C32"/>
  <c r="C28"/>
  <c r="C13" l="1"/>
  <c r="C12" l="1"/>
  <c r="C41" l="1"/>
  <c r="C37" l="1"/>
  <c r="C42" l="1"/>
  <c r="C15"/>
  <c r="C38" l="1"/>
  <c r="C40" l="1"/>
  <c r="C27" l="1"/>
  <c r="C43" l="1"/>
  <c r="C16" l="1"/>
  <c r="C20" l="1"/>
  <c r="C17" l="1"/>
  <c r="C21" l="1"/>
  <c r="C22" l="1"/>
  <c r="C7" l="1"/>
  <c r="D20" l="1"/>
  <c r="D39"/>
  <c r="M8"/>
  <c r="D16"/>
  <c r="D49"/>
  <c r="D45"/>
  <c r="D29"/>
  <c r="D36"/>
  <c r="D47"/>
  <c r="D37"/>
  <c r="D17"/>
  <c r="D18"/>
  <c r="D31"/>
  <c r="D24"/>
  <c r="D7"/>
  <c r="E7" s="1"/>
  <c r="D42"/>
  <c r="D26"/>
  <c r="D14"/>
  <c r="D25"/>
  <c r="D15"/>
  <c r="D38"/>
  <c r="D46"/>
  <c r="D21"/>
  <c r="M9"/>
  <c r="D30"/>
  <c r="D35"/>
  <c r="D32"/>
  <c r="N9"/>
  <c r="D34"/>
  <c r="D27"/>
  <c r="D12"/>
  <c r="D50"/>
  <c r="D40"/>
  <c r="D13"/>
  <c r="D43"/>
  <c r="D23"/>
  <c r="D41"/>
  <c r="D33"/>
  <c r="N8"/>
  <c r="D19"/>
  <c r="D48"/>
  <c r="Q3"/>
  <c r="D28"/>
  <c r="D44"/>
  <c r="D22"/>
  <c r="M10" l="1"/>
  <c r="N10"/>
  <c r="M11" l="1"/>
  <c r="N11"/>
  <c r="M12" l="1"/>
  <c r="N12"/>
  <c r="M13" l="1"/>
  <c r="N13"/>
  <c r="N14" l="1"/>
  <c r="M14"/>
  <c r="M15" l="1"/>
  <c r="N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<sst xmlns="http://schemas.openxmlformats.org/spreadsheetml/2006/main" count="100" uniqueCount="62">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</sst>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1307.374759726308</c:v>
                </c:pt>
                <c:pt idx="1">
                  <c:v>1207.7780107852377</c:v>
                </c:pt>
                <c:pt idx="2">
                  <c:v>293.23</c:v>
                </c:pt>
                <c:pt idx="3">
                  <c:v>236.09435056266938</c:v>
                </c:pt>
                <c:pt idx="4">
                  <c:v>925.53419030269549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1207.7780107852377</v>
          </cell>
        </row>
      </sheetData>
      <sheetData sheetId="1">
        <row r="4">
          <cell r="J4">
            <v>1307.374759726308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3.2771539153188018</v>
          </cell>
        </row>
      </sheetData>
      <sheetData sheetId="4">
        <row r="47">
          <cell r="M47">
            <v>123.85</v>
          </cell>
          <cell r="O47">
            <v>1.4302332227606414</v>
          </cell>
        </row>
      </sheetData>
      <sheetData sheetId="5">
        <row r="4">
          <cell r="C4">
            <v>-102.66666666666667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40.296317824061134</v>
          </cell>
        </row>
      </sheetData>
      <sheetData sheetId="8">
        <row r="4">
          <cell r="J4">
            <v>9.9214287829330505</v>
          </cell>
        </row>
      </sheetData>
      <sheetData sheetId="9">
        <row r="4">
          <cell r="J4">
            <v>20.231956107927871</v>
          </cell>
        </row>
      </sheetData>
      <sheetData sheetId="10">
        <row r="4">
          <cell r="J4">
            <v>12.343693623487374</v>
          </cell>
        </row>
      </sheetData>
      <sheetData sheetId="11">
        <row r="4">
          <cell r="J4">
            <v>52.178968245455465</v>
          </cell>
        </row>
      </sheetData>
      <sheetData sheetId="12">
        <row r="4">
          <cell r="J4">
            <v>3.5927844605460995</v>
          </cell>
        </row>
      </sheetData>
      <sheetData sheetId="13">
        <row r="4">
          <cell r="J4">
            <v>158.19856898967319</v>
          </cell>
        </row>
      </sheetData>
      <sheetData sheetId="14">
        <row r="4">
          <cell r="J4">
            <v>6.0987926597649817</v>
          </cell>
        </row>
      </sheetData>
      <sheetData sheetId="15">
        <row r="4">
          <cell r="J4">
            <v>41.673140777666319</v>
          </cell>
        </row>
      </sheetData>
      <sheetData sheetId="16">
        <row r="4">
          <cell r="J4">
            <v>6.1406553247538778</v>
          </cell>
        </row>
      </sheetData>
      <sheetData sheetId="17">
        <row r="4">
          <cell r="J4">
            <v>10.90789185494863</v>
          </cell>
        </row>
      </sheetData>
      <sheetData sheetId="18">
        <row r="4">
          <cell r="J4">
            <v>12.263169855479445</v>
          </cell>
        </row>
      </sheetData>
      <sheetData sheetId="19">
        <row r="4">
          <cell r="J4">
            <v>8.334444043870695</v>
          </cell>
        </row>
      </sheetData>
      <sheetData sheetId="20">
        <row r="4">
          <cell r="J4">
            <v>12.103809628121876</v>
          </cell>
        </row>
      </sheetData>
      <sheetData sheetId="21">
        <row r="4">
          <cell r="J4">
            <v>4.1258581795198435</v>
          </cell>
        </row>
      </sheetData>
      <sheetData sheetId="22">
        <row r="4">
          <cell r="J4">
            <v>28.307593163349516</v>
          </cell>
        </row>
      </sheetData>
      <sheetData sheetId="23">
        <row r="4">
          <cell r="J4">
            <v>45.535730963689304</v>
          </cell>
        </row>
      </sheetData>
      <sheetData sheetId="24">
        <row r="4">
          <cell r="J4">
            <v>39.30666784243143</v>
          </cell>
        </row>
      </sheetData>
      <sheetData sheetId="25">
        <row r="4">
          <cell r="J4">
            <v>44.682419967800087</v>
          </cell>
        </row>
      </sheetData>
      <sheetData sheetId="26">
        <row r="4">
          <cell r="J4">
            <v>4.4078896674927988</v>
          </cell>
        </row>
      </sheetData>
      <sheetData sheetId="27">
        <row r="4">
          <cell r="J4">
            <v>236.09435056266938</v>
          </cell>
        </row>
      </sheetData>
      <sheetData sheetId="28">
        <row r="4">
          <cell r="J4">
            <v>0.98522952413063303</v>
          </cell>
        </row>
      </sheetData>
      <sheetData sheetId="29">
        <row r="4">
          <cell r="J4">
            <v>11.859941000718399</v>
          </cell>
        </row>
      </sheetData>
      <sheetData sheetId="30">
        <row r="4">
          <cell r="J4">
            <v>19.532332979896196</v>
          </cell>
        </row>
      </sheetData>
      <sheetData sheetId="31">
        <row r="4">
          <cell r="J4">
            <v>4.4943696780124895</v>
          </cell>
        </row>
      </sheetData>
      <sheetData sheetId="32">
        <row r="4">
          <cell r="J4">
            <v>2.4454205416577874</v>
          </cell>
        </row>
      </sheetData>
      <sheetData sheetId="33">
        <row r="4">
          <cell r="J4">
            <v>2.5473010168556978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293.23</f>
        <v>293.23</v>
      </c>
      <c r="P2" t="s">
        <v>8</v>
      </c>
      <c r="Q2" s="10">
        <f>N2+K2+H2</f>
        <v>341.7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8.5441995583835681E-2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3999.2043451832064</v>
      </c>
      <c r="D7" s="20">
        <f>(C7*[1]Feuil1!$K$2-C4)/C4</f>
        <v>0.49128309583816449</v>
      </c>
      <c r="E7" s="31">
        <f>C7-C7/(1+D7)</f>
        <v>1317.4839150756798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1307.374759726308</v>
      </c>
    </row>
    <row r="9" spans="2:20">
      <c r="M9" s="17" t="str">
        <f>IF(C13&gt;C7*[2]Params!F8,B13,"Others")</f>
        <v>ETH</v>
      </c>
      <c r="N9" s="18">
        <f>IF(C13&gt;C7*0.1,C13,C7)</f>
        <v>1207.7780107852377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293.23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236.09435056266938</v>
      </c>
    </row>
    <row r="12" spans="2:20">
      <c r="B12" s="7" t="s">
        <v>4</v>
      </c>
      <c r="C12" s="1">
        <f>[2]BTC!J4</f>
        <v>1307.374759726308</v>
      </c>
      <c r="D12" s="20">
        <f>C12/$C$7</f>
        <v>0.32690871655532178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925.53419030269549</v>
      </c>
    </row>
    <row r="13" spans="2:20">
      <c r="B13" s="7" t="s">
        <v>19</v>
      </c>
      <c r="C13" s="1">
        <f>[2]ETH!J4</f>
        <v>1207.7780107852377</v>
      </c>
      <c r="D13" s="20">
        <f t="shared" ref="D13:D50" si="0">C13/$C$7</f>
        <v>0.30200457554511595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293.23</v>
      </c>
      <c r="D14" s="20">
        <f t="shared" si="0"/>
        <v>7.3322084767480658E-2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236.09435056266938</v>
      </c>
      <c r="D15" s="20">
        <f t="shared" si="0"/>
        <v>5.9035330576950984E-2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158.19856898967319</v>
      </c>
      <c r="D16" s="20">
        <f t="shared" si="0"/>
        <v>3.95575107784161E-2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3.096866009089274E-2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102.66666666666667</v>
      </c>
      <c r="D18" s="20">
        <f>C18/$C$7</f>
        <v>2.5671773134154124E-2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1.5458074822922803E-2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52.178968245455465</v>
      </c>
      <c r="D20" s="20">
        <f t="shared" si="0"/>
        <v>1.3047337355567188E-2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44.682419967800087</v>
      </c>
      <c r="D21" s="20">
        <f t="shared" si="0"/>
        <v>1.117282742043859E-2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40.296317824061134</v>
      </c>
      <c r="D22" s="20">
        <f t="shared" si="0"/>
        <v>1.0076083727153264E-2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45.535730963689304</v>
      </c>
      <c r="D23" s="20">
        <f t="shared" si="0"/>
        <v>1.1386197611665998E-2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39.30666784243143</v>
      </c>
      <c r="D24" s="20">
        <f t="shared" si="0"/>
        <v>9.8286220082186779E-3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1.2072401366074296E-2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41.673140777666319</v>
      </c>
      <c r="D26" s="20">
        <f t="shared" si="0"/>
        <v>1.0420357946414775E-2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28.307593163349516</v>
      </c>
      <c r="D27" s="20">
        <f t="shared" si="0"/>
        <v>7.0783062629555943E-3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20.231956107927871</v>
      </c>
      <c r="D28" s="20">
        <f t="shared" si="0"/>
        <v>5.0589953304826761E-3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19.532332979896196</v>
      </c>
      <c r="D29" s="20">
        <f t="shared" si="0"/>
        <v>4.8840547503959577E-3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12.263169855479445</v>
      </c>
      <c r="D30" s="20">
        <f t="shared" si="0"/>
        <v>3.06640241333246E-3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12.103809628121876</v>
      </c>
      <c r="D31" s="20">
        <f t="shared" si="0"/>
        <v>3.0265544301831347E-3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12.343693623487374</v>
      </c>
      <c r="D32" s="20">
        <f t="shared" si="0"/>
        <v>3.0865373604513574E-3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11.859941000718399</v>
      </c>
      <c r="D33" s="20">
        <f t="shared" si="0"/>
        <v>2.9655751437165151E-3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10.90789185494863</v>
      </c>
      <c r="D34" s="20">
        <f t="shared" si="0"/>
        <v>2.7275155039493066E-3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9.9214287829330505</v>
      </c>
      <c r="D35" s="20">
        <f t="shared" si="0"/>
        <v>2.4808506709297802E-3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2.2504476448771469E-3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8.334444043870695</v>
      </c>
      <c r="D37" s="20">
        <f t="shared" si="0"/>
        <v>2.0840255522099078E-3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6.1406553247538778</v>
      </c>
      <c r="D38" s="20">
        <f t="shared" si="0"/>
        <v>1.5354692570660753E-3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6.0987926597649817</v>
      </c>
      <c r="D39" s="20">
        <f t="shared" si="0"/>
        <v>1.5250015086402371E-3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4.1258581795198435</v>
      </c>
      <c r="D40" s="20">
        <f t="shared" si="0"/>
        <v>1.0316697581330605E-3</v>
      </c>
    </row>
    <row r="41" spans="2:14">
      <c r="B41" s="22" t="s">
        <v>56</v>
      </c>
      <c r="C41" s="9">
        <f>[2]SHIB!$J$4</f>
        <v>4.4078896674927988</v>
      </c>
      <c r="D41" s="20">
        <f t="shared" si="0"/>
        <v>1.1021916578986088E-3</v>
      </c>
    </row>
    <row r="42" spans="2:14">
      <c r="B42" s="22" t="s">
        <v>37</v>
      </c>
      <c r="C42" s="9">
        <f>[2]GRT!$J$4</f>
        <v>4.4943696780124895</v>
      </c>
      <c r="D42" s="20">
        <f t="shared" si="0"/>
        <v>1.1238159618989409E-3</v>
      </c>
    </row>
    <row r="43" spans="2:14">
      <c r="B43" s="7" t="s">
        <v>28</v>
      </c>
      <c r="C43" s="1">
        <f>[2]ATLAS!O47</f>
        <v>1.4302332227606414</v>
      </c>
      <c r="D43" s="20">
        <f t="shared" si="0"/>
        <v>3.5762944308741527E-4</v>
      </c>
    </row>
    <row r="44" spans="2:14">
      <c r="B44" s="7" t="s">
        <v>25</v>
      </c>
      <c r="C44" s="1">
        <f>[2]POLIS!J4</f>
        <v>3.2771539153188018</v>
      </c>
      <c r="D44" s="20">
        <f t="shared" si="0"/>
        <v>8.1945147895879104E-4</v>
      </c>
    </row>
    <row r="45" spans="2:14">
      <c r="B45" s="22" t="s">
        <v>36</v>
      </c>
      <c r="C45" s="9">
        <f>[2]AMP!$J$4</f>
        <v>3.5927844605460995</v>
      </c>
      <c r="D45" s="20">
        <f t="shared" si="0"/>
        <v>8.983748141985756E-4</v>
      </c>
    </row>
    <row r="46" spans="2:14">
      <c r="B46" s="22" t="s">
        <v>40</v>
      </c>
      <c r="C46" s="9">
        <f>[2]SHPING!$J$4</f>
        <v>2.5473010168556978</v>
      </c>
      <c r="D46" s="20">
        <f t="shared" si="0"/>
        <v>6.3695195268622968E-4</v>
      </c>
    </row>
    <row r="47" spans="2:14">
      <c r="B47" s="22" t="s">
        <v>50</v>
      </c>
      <c r="C47" s="9">
        <f>[2]KAVA!$J$4</f>
        <v>2.4454205416577874</v>
      </c>
      <c r="D47" s="20">
        <f t="shared" si="0"/>
        <v>6.1147676652310726E-4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4.2428279566251287E-4</v>
      </c>
    </row>
    <row r="49" spans="2:4">
      <c r="B49" s="22" t="s">
        <v>43</v>
      </c>
      <c r="C49" s="9">
        <f>[2]TRX!$J$4</f>
        <v>0.98522952413063303</v>
      </c>
      <c r="D49" s="20">
        <f t="shared" si="0"/>
        <v>2.4635638469369062E-4</v>
      </c>
    </row>
    <row r="50" spans="2:4">
      <c r="B50" s="7" t="s">
        <v>5</v>
      </c>
      <c r="C50" s="1">
        <f>H$2</f>
        <v>0.19</v>
      </c>
      <c r="D50" s="20">
        <f t="shared" si="0"/>
        <v>4.7509450280739773E-5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2023-12-06T21:12:34Z</dcterms:modified>
</cp:coreProperties>
</file>