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 l="1"/>
  <c r="C16" l="1"/>
  <c r="T2"/>
  <c r="C25" i="2" l="1"/>
  <c r="C34" i="1" l="1"/>
  <c r="C4"/>
  <c r="C38"/>
  <c r="C28"/>
  <c r="Q2" l="1"/>
  <c r="C44" l="1"/>
  <c r="C43" l="1"/>
  <c r="C39" l="1"/>
  <c r="C49" l="1"/>
  <c r="C40"/>
  <c r="C31" l="1"/>
  <c r="C45" l="1"/>
  <c r="C22"/>
  <c r="C47"/>
  <c r="C41"/>
  <c r="C35"/>
  <c r="C46"/>
  <c r="C26"/>
  <c r="C18"/>
  <c r="C30" l="1"/>
  <c r="C48"/>
  <c r="C42"/>
  <c r="C27" l="1"/>
  <c r="C17" l="1"/>
  <c r="C50" l="1"/>
  <c r="C25" l="1"/>
  <c r="C24"/>
  <c r="C19"/>
  <c r="C29"/>
  <c r="C21" l="1"/>
  <c r="C23"/>
  <c r="C33" l="1"/>
  <c r="C14"/>
  <c r="C15"/>
  <c r="C20"/>
  <c r="C32" l="1"/>
  <c r="C12"/>
  <c r="C37" l="1"/>
  <c r="C36"/>
  <c r="C13" l="1"/>
  <c r="C7" l="1"/>
  <c r="N9" s="1"/>
  <c r="D13"/>
  <c r="M9"/>
  <c r="M10" l="1"/>
  <c r="N10"/>
  <c r="D20"/>
  <c r="D43"/>
  <c r="D34"/>
  <c r="D22"/>
  <c r="D38"/>
  <c r="D46"/>
  <c r="D28"/>
  <c r="D7"/>
  <c r="E7" s="1"/>
  <c r="D25"/>
  <c r="D16"/>
  <c r="D47"/>
  <c r="D21"/>
  <c r="D17"/>
  <c r="D31"/>
  <c r="D44"/>
  <c r="D23"/>
  <c r="D30"/>
  <c r="D14"/>
  <c r="D45"/>
  <c r="D26"/>
  <c r="D37"/>
  <c r="D33"/>
  <c r="D42"/>
  <c r="N8"/>
  <c r="D18"/>
  <c r="D19"/>
  <c r="D24"/>
  <c r="D35"/>
  <c r="D36"/>
  <c r="D12"/>
  <c r="D50"/>
  <c r="D29"/>
  <c r="D48"/>
  <c r="M8"/>
  <c r="D39"/>
  <c r="D40"/>
  <c r="D41"/>
  <c r="D27"/>
  <c r="Q3"/>
  <c r="D32"/>
  <c r="D15"/>
  <c r="D49"/>
  <c r="N11" l="1"/>
  <c r="M11"/>
  <c r="M12" l="1"/>
  <c r="N12"/>
  <c r="M13" l="1"/>
  <c r="N13"/>
  <c r="N14" l="1"/>
  <c r="M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N26" l="1"/>
  <c r="M26"/>
  <c r="M27" l="1"/>
  <c r="N27"/>
  <c r="N28" l="1"/>
  <c r="M28"/>
  <c r="M29" l="1"/>
  <c r="N29"/>
  <c r="N30" l="1"/>
  <c r="M30"/>
  <c r="N31" l="1"/>
  <c r="M31"/>
  <c r="N32" l="1"/>
  <c r="M32"/>
  <c r="M33" l="1"/>
  <c r="N33"/>
  <c r="M34" l="1"/>
  <c r="N34"/>
  <c r="N35" l="1"/>
  <c r="M35"/>
  <c r="M36" l="1"/>
  <c r="N36"/>
  <c r="N37" l="1"/>
  <c r="M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<sst xmlns="http://schemas.openxmlformats.org/spreadsheetml/2006/main" count="97" uniqueCount="60">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</sst>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943.62890361869336</c:v>
                </c:pt>
                <c:pt idx="1">
                  <c:v>876.92619785058923</c:v>
                </c:pt>
                <c:pt idx="2">
                  <c:v>166.28007477428073</c:v>
                </c:pt>
                <c:pt idx="3">
                  <c:v>719.27060986950232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943.62890361869336</v>
          </cell>
        </row>
      </sheetData>
      <sheetData sheetId="1">
        <row r="4">
          <cell r="J4">
            <v>876.92619785058923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0.73104768816004995</v>
          </cell>
        </row>
      </sheetData>
      <sheetData sheetId="4">
        <row r="46">
          <cell r="M46">
            <v>79.390000000000015</v>
          </cell>
          <cell r="O46">
            <v>0.66511327770391659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27.184198537661675</v>
          </cell>
        </row>
      </sheetData>
      <sheetData sheetId="8">
        <row r="4">
          <cell r="J4">
            <v>6.6267866073456698</v>
          </cell>
        </row>
      </sheetData>
      <sheetData sheetId="9">
        <row r="4">
          <cell r="J4">
            <v>15.545928391758357</v>
          </cell>
        </row>
      </sheetData>
      <sheetData sheetId="10">
        <row r="4">
          <cell r="J4">
            <v>10.924507197952666</v>
          </cell>
        </row>
      </sheetData>
      <sheetData sheetId="11">
        <row r="4">
          <cell r="J4">
            <v>33.257656806529923</v>
          </cell>
        </row>
      </sheetData>
      <sheetData sheetId="12">
        <row r="4">
          <cell r="J4">
            <v>1.9349846346774866</v>
          </cell>
        </row>
      </sheetData>
      <sheetData sheetId="13">
        <row r="4">
          <cell r="J4">
            <v>133.40631069703934</v>
          </cell>
        </row>
      </sheetData>
      <sheetData sheetId="14">
        <row r="4">
          <cell r="J4">
            <v>3.9812060006163539</v>
          </cell>
        </row>
      </sheetData>
      <sheetData sheetId="15">
        <row r="4">
          <cell r="J4">
            <v>29.274768115688449</v>
          </cell>
        </row>
      </sheetData>
      <sheetData sheetId="16">
        <row r="4">
          <cell r="J4">
            <v>4.3245410987512338</v>
          </cell>
        </row>
      </sheetData>
      <sheetData sheetId="17">
        <row r="4">
          <cell r="J4">
            <v>6.263554904331424</v>
          </cell>
        </row>
      </sheetData>
      <sheetData sheetId="18">
        <row r="4">
          <cell r="J4">
            <v>8.1037772600114657</v>
          </cell>
        </row>
      </sheetData>
      <sheetData sheetId="19">
        <row r="4">
          <cell r="J4">
            <v>7.340037303323772</v>
          </cell>
        </row>
      </sheetData>
      <sheetData sheetId="20">
        <row r="4">
          <cell r="J4">
            <v>9.4031699618600779</v>
          </cell>
        </row>
      </sheetData>
      <sheetData sheetId="21">
        <row r="4">
          <cell r="J4">
            <v>1.3129706593448602</v>
          </cell>
        </row>
      </sheetData>
      <sheetData sheetId="22">
        <row r="4">
          <cell r="J4">
            <v>28.42168413195466</v>
          </cell>
        </row>
      </sheetData>
      <sheetData sheetId="23">
        <row r="4">
          <cell r="J4">
            <v>33.775569932679758</v>
          </cell>
        </row>
      </sheetData>
      <sheetData sheetId="24">
        <row r="4">
          <cell r="J4">
            <v>24.356834120363835</v>
          </cell>
        </row>
      </sheetData>
      <sheetData sheetId="25">
        <row r="4">
          <cell r="J4">
            <v>25.582654299815701</v>
          </cell>
        </row>
      </sheetData>
      <sheetData sheetId="26">
        <row r="4">
          <cell r="J4">
            <v>3.2970066823173423</v>
          </cell>
        </row>
      </sheetData>
      <sheetData sheetId="27">
        <row r="4">
          <cell r="J4">
            <v>166.28007477428073</v>
          </cell>
        </row>
      </sheetData>
      <sheetData sheetId="28">
        <row r="4">
          <cell r="J4">
            <v>0.72116561081242136</v>
          </cell>
        </row>
      </sheetData>
      <sheetData sheetId="29">
        <row r="4">
          <cell r="J4">
            <v>8.6639156045204047</v>
          </cell>
        </row>
      </sheetData>
      <sheetData sheetId="30">
        <row r="4">
          <cell r="J4">
            <v>20.453057527670868</v>
          </cell>
        </row>
      </sheetData>
      <sheetData sheetId="31">
        <row r="4">
          <cell r="J4">
            <v>4.7435318023275119</v>
          </cell>
        </row>
      </sheetData>
      <sheetData sheetId="32">
        <row r="4">
          <cell r="J4">
            <v>2.7533472390633769</v>
          </cell>
        </row>
      </sheetData>
      <sheetData sheetId="33">
        <row r="4">
          <cell r="J4">
            <v>1.7288490621230983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C12" sqref="C1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13.11+69.33-68.88+71.96</f>
        <v>85.52</v>
      </c>
      <c r="J2" t="s">
        <v>6</v>
      </c>
      <c r="K2" s="9">
        <v>16.306000000000001</v>
      </c>
      <c r="M2" t="s">
        <v>7</v>
      </c>
      <c r="N2" s="9">
        <f>4.05+3.46</f>
        <v>7.51</v>
      </c>
      <c r="P2" t="s">
        <v>8</v>
      </c>
      <c r="Q2" s="10">
        <f>N2+K2+H2</f>
        <v>109.336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4.0060781299784833E-2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2729.2528116666372</v>
      </c>
      <c r="D7" s="20">
        <f>(C7*[1]Feuil1!$K$2-C4)/C4</f>
        <v>4.8835666972976775E-2</v>
      </c>
      <c r="E7" s="31">
        <f>C7-C7/(1+D7)</f>
        <v>127.07889862315915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943.62890361869336</v>
      </c>
    </row>
    <row r="9" spans="2:20">
      <c r="M9" s="17" t="str">
        <f>IF(C13&gt;C7*[2]Params!F8,B13,"Others")</f>
        <v>BTC</v>
      </c>
      <c r="N9" s="18">
        <f>IF(C13&gt;C7*0.1,C13,C7)</f>
        <v>876.92619785058923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166.28007477428073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719.27060986950232</v>
      </c>
    </row>
    <row r="12" spans="2:20">
      <c r="B12" s="7" t="s">
        <v>19</v>
      </c>
      <c r="C12" s="1">
        <f>[2]ETH!J4</f>
        <v>943.62890361869336</v>
      </c>
      <c r="D12" s="20">
        <f>C12/$C$7</f>
        <v>0.34574624218943639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876.92619785058923</v>
      </c>
      <c r="D13" s="20">
        <f t="shared" ref="D13:D50" si="0">C13/$C$7</f>
        <v>0.32130632754211147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166.28007477428073</v>
      </c>
      <c r="D14" s="20">
        <f t="shared" si="0"/>
        <v>6.0925127222912212E-2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133.40631069703934</v>
      </c>
      <c r="D15" s="20">
        <f t="shared" si="0"/>
        <v>4.8880158747761387E-2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5</v>
      </c>
      <c r="C16" s="1">
        <f>H$2</f>
        <v>85.52</v>
      </c>
      <c r="D16" s="20">
        <f t="shared" si="0"/>
        <v>3.1334583456113257E-2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79.390000000000015</v>
      </c>
      <c r="D17" s="20">
        <f t="shared" si="0"/>
        <v>2.908854748106679E-2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2.5336604840858652E-2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33.775569932679758</v>
      </c>
      <c r="D19" s="20">
        <f>C19/$C$7</f>
        <v>1.2375390725366505E-2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47</v>
      </c>
      <c r="C20" s="9">
        <f>[2]AVAX!$J$4</f>
        <v>33.257656806529923</v>
      </c>
      <c r="D20" s="20">
        <f t="shared" si="0"/>
        <v>1.2185627020100386E-2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42</v>
      </c>
      <c r="C21" s="1">
        <f>[2]DOT!$J$4</f>
        <v>29.274768115688449</v>
      </c>
      <c r="D21" s="20">
        <f t="shared" si="0"/>
        <v>1.0726294021040729E-2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7" t="s">
        <v>49</v>
      </c>
      <c r="C22" s="1">
        <f>[2]LUNC!J4</f>
        <v>28.42168413195466</v>
      </c>
      <c r="D22" s="20">
        <f t="shared" si="0"/>
        <v>1.0413723496211683E-2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27.184198537661675</v>
      </c>
      <c r="D23" s="20">
        <f t="shared" si="0"/>
        <v>9.9603079720055158E-3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24.356834120363835</v>
      </c>
      <c r="D24" s="20">
        <f t="shared" si="0"/>
        <v>8.9243598160810046E-3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25.582654299815701</v>
      </c>
      <c r="D25" s="20">
        <f t="shared" si="0"/>
        <v>9.3735011247248565E-3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22</v>
      </c>
      <c r="C26" s="1">
        <f>-[2]BIGTIME!$C$4</f>
        <v>22.666666666666668</v>
      </c>
      <c r="D26" s="20">
        <f t="shared" si="0"/>
        <v>8.3050813650440512E-3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20.453057527670868</v>
      </c>
      <c r="D27" s="20">
        <f t="shared" si="0"/>
        <v>7.49401354108382E-3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16.306000000000001</v>
      </c>
      <c r="D28" s="20">
        <f t="shared" si="0"/>
        <v>5.9745289737533069E-3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15.545928391758357</v>
      </c>
      <c r="D29" s="20">
        <f t="shared" si="0"/>
        <v>5.6960382436191861E-3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31</v>
      </c>
      <c r="C30" s="9">
        <f>[2]ATOM!$J$4</f>
        <v>10.924507197952666</v>
      </c>
      <c r="D30" s="20">
        <f t="shared" si="0"/>
        <v>4.0027465214120417E-3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9.4031699618600779</v>
      </c>
      <c r="D31" s="20">
        <f t="shared" si="0"/>
        <v>3.4453275715846813E-3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52</v>
      </c>
      <c r="C32" s="9">
        <f>[2]LDO!$J$4</f>
        <v>8.1037772600114657</v>
      </c>
      <c r="D32" s="20">
        <f t="shared" si="0"/>
        <v>2.9692292430259833E-3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8.6639156045204047</v>
      </c>
      <c r="D33" s="20">
        <f t="shared" si="0"/>
        <v>3.1744642956801515E-3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7" t="s">
        <v>7</v>
      </c>
      <c r="C34" s="1">
        <f>$N$2</f>
        <v>7.51</v>
      </c>
      <c r="D34" s="20">
        <f t="shared" si="0"/>
        <v>2.7516688699182712E-3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46</v>
      </c>
      <c r="C35" s="9">
        <f>[2]ALGO!$J$4</f>
        <v>6.6267866073456698</v>
      </c>
      <c r="D35" s="20">
        <f t="shared" si="0"/>
        <v>2.4280589101230883E-3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7.340037303323772</v>
      </c>
      <c r="D36" s="20">
        <f t="shared" si="0"/>
        <v>2.6893944276424604E-3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6.263554904331424</v>
      </c>
      <c r="D37" s="20">
        <f t="shared" si="0"/>
        <v>2.2949705785982283E-3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1.9785635016722593E-3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4.7435318023275119</v>
      </c>
      <c r="D39" s="20">
        <f t="shared" si="0"/>
        <v>1.7380331283531193E-3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33</v>
      </c>
      <c r="C40" s="1">
        <f>[2]EGLD!$J$4</f>
        <v>4.3245410987512338</v>
      </c>
      <c r="D40" s="20">
        <f t="shared" si="0"/>
        <v>1.5845146628649704E-3</v>
      </c>
    </row>
    <row r="41" spans="2:14">
      <c r="B41" s="22" t="s">
        <v>51</v>
      </c>
      <c r="C41" s="9">
        <f>[2]DOGE!$J$4</f>
        <v>3.9812060006163539</v>
      </c>
      <c r="D41" s="20">
        <f t="shared" si="0"/>
        <v>1.458716460270019E-3</v>
      </c>
    </row>
    <row r="42" spans="2:14">
      <c r="B42" s="22" t="s">
        <v>56</v>
      </c>
      <c r="C42" s="9">
        <f>[2]SHIB!$J$4</f>
        <v>3.2970066823173423</v>
      </c>
      <c r="D42" s="20">
        <f t="shared" si="0"/>
        <v>1.2080253863708589E-3</v>
      </c>
    </row>
    <row r="43" spans="2:14">
      <c r="B43" s="22" t="s">
        <v>50</v>
      </c>
      <c r="C43" s="9">
        <f>[2]KAVA!$J$4</f>
        <v>2.7533472390633769</v>
      </c>
      <c r="D43" s="20">
        <f t="shared" si="0"/>
        <v>1.0088282138223854E-3</v>
      </c>
    </row>
    <row r="44" spans="2:14">
      <c r="B44" s="22" t="s">
        <v>36</v>
      </c>
      <c r="C44" s="9">
        <f>[2]AMP!$J$4</f>
        <v>1.9349846346774866</v>
      </c>
      <c r="D44" s="20">
        <f t="shared" si="0"/>
        <v>7.089796249017601E-4</v>
      </c>
    </row>
    <row r="45" spans="2:14">
      <c r="B45" s="22" t="s">
        <v>40</v>
      </c>
      <c r="C45" s="9">
        <f>[2]SHPING!$J$4</f>
        <v>1.7288490621230983</v>
      </c>
      <c r="D45" s="20">
        <f t="shared" si="0"/>
        <v>6.3345141744760702E-4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6.2170627533908852E-4</v>
      </c>
    </row>
    <row r="47" spans="2:14">
      <c r="B47" s="22" t="s">
        <v>23</v>
      </c>
      <c r="C47" s="9">
        <f>[2]LUNA!J4</f>
        <v>1.3129706593448602</v>
      </c>
      <c r="D47" s="20">
        <f t="shared" si="0"/>
        <v>4.8107330099005579E-4</v>
      </c>
    </row>
    <row r="48" spans="2:14">
      <c r="B48" s="7" t="s">
        <v>25</v>
      </c>
      <c r="C48" s="1">
        <f>[2]POLIS!J4</f>
        <v>0.73104768816004995</v>
      </c>
      <c r="D48" s="20">
        <f t="shared" si="0"/>
        <v>2.6785634699543669E-4</v>
      </c>
    </row>
    <row r="49" spans="2:4">
      <c r="B49" s="22" t="s">
        <v>43</v>
      </c>
      <c r="C49" s="9">
        <f>[2]TRX!$J$4</f>
        <v>0.72116561081242136</v>
      </c>
      <c r="D49" s="20">
        <f t="shared" si="0"/>
        <v>2.6423554744715519E-4</v>
      </c>
    </row>
    <row r="50" spans="2:4">
      <c r="B50" s="7" t="s">
        <v>28</v>
      </c>
      <c r="C50" s="1">
        <f>[2]ATLAS!O46</f>
        <v>0.66511327770391659</v>
      </c>
      <c r="D50" s="20">
        <f t="shared" si="0"/>
        <v>2.4369793624862498E-4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2023-07-13T07:38:12Z</dcterms:modified>
</cp:coreProperties>
</file>