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7" l="1"/>
  <c r="D7" l="1"/>
  <c r="E7" s="1"/>
  <c r="D22"/>
  <c r="D50"/>
  <c r="D38"/>
  <c r="D13"/>
  <c r="D30"/>
  <c r="D27"/>
  <c r="M9"/>
  <c r="D28"/>
  <c r="D46"/>
  <c r="D54"/>
  <c r="D35"/>
  <c r="D32"/>
  <c r="D12"/>
  <c r="D25"/>
  <c r="D41"/>
  <c r="D21"/>
  <c r="D53"/>
  <c r="D39"/>
  <c r="D14"/>
  <c r="D43"/>
  <c r="D33"/>
  <c r="D16"/>
  <c r="N8"/>
  <c r="D45"/>
  <c r="D18"/>
  <c r="D42"/>
  <c r="N9"/>
  <c r="D37"/>
  <c r="D24"/>
  <c r="D15"/>
  <c r="D55"/>
  <c r="D20"/>
  <c r="D34"/>
  <c r="D52"/>
  <c r="D23"/>
  <c r="D19"/>
  <c r="D51"/>
  <c r="D40"/>
  <c r="D31"/>
  <c r="D44"/>
  <c r="D29"/>
  <c r="D49"/>
  <c r="D47"/>
  <c r="Q3"/>
  <c r="D48"/>
  <c r="M8"/>
  <c r="D26"/>
  <c r="D36"/>
  <c r="D17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N23" l="1"/>
  <c r="M23"/>
  <c r="N24" l="1"/>
  <c r="M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<sst xmlns="http://schemas.openxmlformats.org/spreadsheetml/2006/main" count="107" uniqueCount="67">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</sst>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1335.4967933942576</c:v>
                </c:pt>
                <c:pt idx="1">
                  <c:v>1243.545629376641</c:v>
                </c:pt>
                <c:pt idx="2">
                  <c:v>553.85</c:v>
                </c:pt>
                <c:pt idx="3">
                  <c:v>264.26000075289551</c:v>
                </c:pt>
                <c:pt idx="4">
                  <c:v>233.45800875113557</c:v>
                </c:pt>
                <c:pt idx="5">
                  <c:v>833.72883328615615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1335.4967933942576</v>
          </cell>
        </row>
      </sheetData>
      <sheetData sheetId="1">
        <row r="4">
          <cell r="J4">
            <v>1243.545629376641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2.5834859812020596</v>
          </cell>
        </row>
      </sheetData>
      <sheetData sheetId="4">
        <row r="47">
          <cell r="M47">
            <v>111.75</v>
          </cell>
          <cell r="O47">
            <v>2.0651871393834789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3.3855803905252686</v>
          </cell>
        </row>
      </sheetData>
      <sheetData sheetId="8">
        <row r="4">
          <cell r="J4">
            <v>45.428037090245319</v>
          </cell>
        </row>
      </sheetData>
      <sheetData sheetId="9">
        <row r="4">
          <cell r="J4">
            <v>11.749879944008192</v>
          </cell>
        </row>
      </sheetData>
      <sheetData sheetId="10">
        <row r="4">
          <cell r="J4">
            <v>23.955120577457606</v>
          </cell>
        </row>
      </sheetData>
      <sheetData sheetId="11">
        <row r="4">
          <cell r="J4">
            <v>13.966027941793753</v>
          </cell>
        </row>
      </sheetData>
      <sheetData sheetId="12">
        <row r="4">
          <cell r="J4">
            <v>55.034567738902886</v>
          </cell>
        </row>
      </sheetData>
      <sheetData sheetId="13">
        <row r="4">
          <cell r="J4">
            <v>3.5756581247040211</v>
          </cell>
        </row>
      </sheetData>
      <sheetData sheetId="14">
        <row r="4">
          <cell r="J4">
            <v>233.45800875113557</v>
          </cell>
        </row>
      </sheetData>
      <sheetData sheetId="15">
        <row r="4">
          <cell r="J4">
            <v>5.635537669459894</v>
          </cell>
        </row>
      </sheetData>
      <sheetData sheetId="16">
        <row r="4">
          <cell r="J4">
            <v>36.971941180731719</v>
          </cell>
        </row>
      </sheetData>
      <sheetData sheetId="17">
        <row r="4">
          <cell r="J4">
            <v>5.1234949655795878</v>
          </cell>
        </row>
      </sheetData>
      <sheetData sheetId="18">
        <row r="4">
          <cell r="J4">
            <v>5.1522716855927877</v>
          </cell>
        </row>
      </sheetData>
      <sheetData sheetId="19">
        <row r="4">
          <cell r="J4">
            <v>15.131368190238652</v>
          </cell>
        </row>
      </sheetData>
      <sheetData sheetId="20">
        <row r="4">
          <cell r="J4">
            <v>2.6895381397304634</v>
          </cell>
        </row>
      </sheetData>
      <sheetData sheetId="21">
        <row r="4">
          <cell r="J4">
            <v>14.005786120644816</v>
          </cell>
        </row>
      </sheetData>
      <sheetData sheetId="22">
        <row r="4">
          <cell r="J4">
            <v>9.6945613393475583</v>
          </cell>
        </row>
      </sheetData>
      <sheetData sheetId="23">
        <row r="4">
          <cell r="J4">
            <v>12.519119045679185</v>
          </cell>
        </row>
      </sheetData>
      <sheetData sheetId="24">
        <row r="4">
          <cell r="J4">
            <v>3.6019581769754865</v>
          </cell>
        </row>
      </sheetData>
      <sheetData sheetId="25">
        <row r="4">
          <cell r="J4">
            <v>18.517439278026895</v>
          </cell>
        </row>
      </sheetData>
      <sheetData sheetId="26">
        <row r="4">
          <cell r="J4">
            <v>58.021630606593078</v>
          </cell>
        </row>
      </sheetData>
      <sheetData sheetId="27">
        <row r="4">
          <cell r="J4">
            <v>1.8031007820361267</v>
          </cell>
        </row>
      </sheetData>
      <sheetData sheetId="28">
        <row r="4">
          <cell r="J4">
            <v>42.886196035237909</v>
          </cell>
        </row>
      </sheetData>
      <sheetData sheetId="29">
        <row r="4">
          <cell r="J4">
            <v>37.540146829424593</v>
          </cell>
        </row>
      </sheetData>
      <sheetData sheetId="30">
        <row r="4">
          <cell r="J4">
            <v>2.6066653329431944</v>
          </cell>
        </row>
      </sheetData>
      <sheetData sheetId="31">
        <row r="4">
          <cell r="J4">
            <v>4.6620995718637905</v>
          </cell>
        </row>
      </sheetData>
      <sheetData sheetId="32">
        <row r="4">
          <cell r="J4">
            <v>2.8844212983795652</v>
          </cell>
        </row>
      </sheetData>
      <sheetData sheetId="33">
        <row r="4">
          <cell r="J4">
            <v>264.26000075289551</v>
          </cell>
        </row>
      </sheetData>
      <sheetData sheetId="34">
        <row r="4">
          <cell r="J4">
            <v>0.98488389209127958</v>
          </cell>
        </row>
      </sheetData>
      <sheetData sheetId="35">
        <row r="4">
          <cell r="J4">
            <v>14.053230720812541</v>
          </cell>
        </row>
      </sheetData>
      <sheetData sheetId="36">
        <row r="4">
          <cell r="J4">
            <v>19.523937183987957</v>
          </cell>
        </row>
      </sheetData>
      <sheetData sheetId="37">
        <row r="4">
          <cell r="J4">
            <v>11.092882919756404</v>
          </cell>
        </row>
      </sheetData>
      <sheetData sheetId="38">
        <row r="4">
          <cell r="J4">
            <v>10.31628379280008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3.84+5.53</f>
        <v>9.370000000000001</v>
      </c>
      <c r="J2" t="s">
        <v>6</v>
      </c>
      <c r="K2" s="9">
        <f>13.17+37.53</f>
        <v>50.7</v>
      </c>
      <c r="M2" t="s">
        <v>59</v>
      </c>
      <c r="N2" s="9">
        <f>553.85</f>
        <v>553.85</v>
      </c>
      <c r="P2" t="s">
        <v>8</v>
      </c>
      <c r="Q2" s="10">
        <f>N2+K2+H2</f>
        <v>613.92000000000007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0.1375164304236276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4464.3392655610878</v>
      </c>
      <c r="D7" s="20">
        <f>(C7*[1]Feuil1!$K$2-C4)/C4</f>
        <v>0.56613289578280257</v>
      </c>
      <c r="E7" s="31">
        <f>C7-C7/(1+D7)</f>
        <v>1613.7898150116375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1335.4967933942576</v>
      </c>
    </row>
    <row r="9" spans="2:20">
      <c r="M9" s="17" t="str">
        <f>IF(C13&gt;C7*Params!F8,B13,"Others")</f>
        <v>BTC</v>
      </c>
      <c r="N9" s="18">
        <f>IF(C13&gt;C7*0.1,C13,C7)</f>
        <v>1243.545629376641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553.85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264.26000075289551</v>
      </c>
    </row>
    <row r="12" spans="2:20">
      <c r="B12" s="7" t="s">
        <v>19</v>
      </c>
      <c r="C12" s="1">
        <f>[2]ETH!J4</f>
        <v>1335.4967933942576</v>
      </c>
      <c r="D12" s="20">
        <f>C12/$C$7</f>
        <v>0.29914769329844143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233.45800875113557</v>
      </c>
    </row>
    <row r="13" spans="2:20">
      <c r="B13" s="7" t="s">
        <v>4</v>
      </c>
      <c r="C13" s="1">
        <f>[2]BTC!J4</f>
        <v>1243.545629376641</v>
      </c>
      <c r="D13" s="20">
        <f t="shared" ref="D13:D55" si="0">C13/$C$7</f>
        <v>0.27855087962727887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833.72883328615615</v>
      </c>
      <c r="Q13" s="23"/>
    </row>
    <row r="14" spans="2:20">
      <c r="B14" s="7" t="s">
        <v>59</v>
      </c>
      <c r="C14" s="1">
        <f>$N$2</f>
        <v>553.85</v>
      </c>
      <c r="D14" s="20">
        <f t="shared" si="0"/>
        <v>0.12406091182910825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264.26000075289551</v>
      </c>
      <c r="D15" s="20">
        <f t="shared" si="0"/>
        <v>5.9193530113505553E-2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233.45800875113557</v>
      </c>
      <c r="D16" s="20">
        <f t="shared" si="0"/>
        <v>5.229396666872585E-2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2.5031699732604218E-2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2.0159758173909439E-2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1.4011031930867059E-2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58.021630606593078</v>
      </c>
      <c r="D20" s="20">
        <f t="shared" si="0"/>
        <v>1.2996689354275765E-2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55.034567738902886</v>
      </c>
      <c r="D21" s="20">
        <f t="shared" si="0"/>
        <v>1.2327595298021335E-2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1.1356663771302318E-2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45.428037090245319</v>
      </c>
      <c r="D23" s="20">
        <f t="shared" si="0"/>
        <v>1.0175758245052601E-2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42.886196035237909</v>
      </c>
      <c r="D24" s="20">
        <f t="shared" si="0"/>
        <v>9.606392678547444E-3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37.540146829424593</v>
      </c>
      <c r="D25" s="20">
        <f t="shared" si="0"/>
        <v>8.4088920210472554E-3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36.971941180731719</v>
      </c>
      <c r="D26" s="20">
        <f t="shared" si="0"/>
        <v>8.2816154824839477E-3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23.955120577457606</v>
      </c>
      <c r="D27" s="20">
        <f t="shared" si="0"/>
        <v>5.3658826429820797E-3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19.523937183987957</v>
      </c>
      <c r="D28" s="20">
        <f t="shared" si="0"/>
        <v>4.3733094692421743E-3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18.517439278026895</v>
      </c>
      <c r="D29" s="20">
        <f t="shared" si="0"/>
        <v>4.1478566427230485E-3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9.370000000000001</v>
      </c>
      <c r="D30" s="20">
        <f t="shared" si="0"/>
        <v>2.0988548232170161E-3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15.131368190238652</v>
      </c>
      <c r="D31" s="20">
        <f t="shared" si="0"/>
        <v>3.3893858172844103E-3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13.966027941793753</v>
      </c>
      <c r="D32" s="20">
        <f t="shared" si="0"/>
        <v>3.1283527328513803E-3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14.005786120644816</v>
      </c>
      <c r="D33" s="20">
        <f t="shared" si="0"/>
        <v>3.1372584580855187E-3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14.053230720812541</v>
      </c>
      <c r="D34" s="20">
        <f t="shared" si="0"/>
        <v>3.1478859210415096E-3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12.519119045679185</v>
      </c>
      <c r="D35" s="20">
        <f t="shared" si="0"/>
        <v>2.8042490279030696E-3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11.749879944008192</v>
      </c>
      <c r="D36" s="20">
        <f t="shared" si="0"/>
        <v>2.6319415360408194E-3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11.092882919756404</v>
      </c>
      <c r="D37" s="20">
        <f t="shared" si="0"/>
        <v>2.4847759679308841E-3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10.31628379280008</v>
      </c>
      <c r="D38" s="20">
        <f t="shared" si="0"/>
        <v>2.3108198501807877E-3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2.351971786956101E-3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9.6945613393475583</v>
      </c>
      <c r="D40" s="20">
        <f t="shared" si="0"/>
        <v>2.1715556911486487E-3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5.635537669459894</v>
      </c>
      <c r="D41" s="20">
        <f t="shared" si="0"/>
        <v>1.2623452955140961E-3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5.1522716855927877</v>
      </c>
      <c r="D42" s="20">
        <f t="shared" si="0"/>
        <v>1.1540950136425707E-3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5.1234949655795878</v>
      </c>
      <c r="D43" s="20">
        <f t="shared" si="0"/>
        <v>1.1476491056814106E-3</v>
      </c>
    </row>
    <row r="44" spans="2:14">
      <c r="B44" s="22" t="s">
        <v>56</v>
      </c>
      <c r="C44" s="9">
        <f>[2]SHIB!$J$4</f>
        <v>4.6620995718637905</v>
      </c>
      <c r="D44" s="20">
        <f t="shared" si="0"/>
        <v>1.0442977772384527E-3</v>
      </c>
    </row>
    <row r="45" spans="2:14">
      <c r="B45" s="22" t="s">
        <v>23</v>
      </c>
      <c r="C45" s="9">
        <f>[2]LUNA!J4</f>
        <v>3.6019581769754865</v>
      </c>
      <c r="D45" s="20">
        <f t="shared" si="0"/>
        <v>8.0682895333735003E-4</v>
      </c>
    </row>
    <row r="46" spans="2:14">
      <c r="B46" s="22" t="s">
        <v>36</v>
      </c>
      <c r="C46" s="9">
        <f>[2]AMP!$J$4</f>
        <v>3.5756581247040211</v>
      </c>
      <c r="D46" s="20">
        <f t="shared" si="0"/>
        <v>8.0093781229563987E-4</v>
      </c>
    </row>
    <row r="47" spans="2:14">
      <c r="B47" s="22" t="s">
        <v>64</v>
      </c>
      <c r="C47" s="10">
        <f>[2]ACE!$J$4</f>
        <v>3.3855803905252686</v>
      </c>
      <c r="D47" s="20">
        <f t="shared" si="0"/>
        <v>7.5836091057021441E-4</v>
      </c>
    </row>
    <row r="48" spans="2:14">
      <c r="B48" s="22" t="s">
        <v>40</v>
      </c>
      <c r="C48" s="9">
        <f>[2]SHPING!$J$4</f>
        <v>2.8844212983795652</v>
      </c>
      <c r="D48" s="20">
        <f t="shared" si="0"/>
        <v>6.4610262052228792E-4</v>
      </c>
    </row>
    <row r="49" spans="2:4">
      <c r="B49" s="22" t="s">
        <v>62</v>
      </c>
      <c r="C49" s="10">
        <f>[2]SEI!$J$4</f>
        <v>2.6066653329431944</v>
      </c>
      <c r="D49" s="20">
        <f t="shared" si="0"/>
        <v>5.8388603058275479E-4</v>
      </c>
    </row>
    <row r="50" spans="2:4">
      <c r="B50" s="22" t="s">
        <v>50</v>
      </c>
      <c r="C50" s="9">
        <f>[2]KAVA!$J$4</f>
        <v>2.6895381397304634</v>
      </c>
      <c r="D50" s="20">
        <f t="shared" si="0"/>
        <v>6.0244931662747111E-4</v>
      </c>
    </row>
    <row r="51" spans="2:4">
      <c r="B51" s="7" t="s">
        <v>25</v>
      </c>
      <c r="C51" s="1">
        <f>[2]POLIS!J4</f>
        <v>2.5834859812020596</v>
      </c>
      <c r="D51" s="20">
        <f t="shared" si="0"/>
        <v>5.7869391807465192E-4</v>
      </c>
    </row>
    <row r="52" spans="2:4">
      <c r="B52" s="7" t="s">
        <v>28</v>
      </c>
      <c r="C52" s="1">
        <f>[2]ATLAS!O47</f>
        <v>2.0651871393834789</v>
      </c>
      <c r="D52" s="20">
        <f t="shared" si="0"/>
        <v>4.6259637015376377E-4</v>
      </c>
    </row>
    <row r="53" spans="2:4">
      <c r="B53" s="22" t="s">
        <v>63</v>
      </c>
      <c r="C53" s="10">
        <f>[2]MEME!$J$4</f>
        <v>1.8031007820361267</v>
      </c>
      <c r="D53" s="20">
        <f t="shared" si="0"/>
        <v>4.038897303226145E-4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3.8007720718930243E-4</v>
      </c>
    </row>
    <row r="55" spans="2:4">
      <c r="B55" s="22" t="s">
        <v>43</v>
      </c>
      <c r="C55" s="9">
        <f>[2]TRX!$J$4</f>
        <v>0.98488389209127958</v>
      </c>
      <c r="D55" s="20">
        <f t="shared" si="0"/>
        <v>2.2061134548821018E-4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2023-12-28T21:41:33Z</dcterms:modified>
</cp:coreProperties>
</file>