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3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2370944"/>
        <axId val="82372480"/>
      </lineChart>
      <dateAx>
        <axId val="8237094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2372480"/>
        <crosses val="autoZero"/>
        <lblOffset val="100"/>
      </dateAx>
      <valAx>
        <axId val="8237248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237094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2215.366366008588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0.00650083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0.11398033</v>
      </c>
      <c r="C35" s="56">
        <f>(D35/B35)</f>
        <v/>
      </c>
      <c r="D35" s="57" t="n">
        <v>190.17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0.02324599</v>
      </c>
      <c r="C36" s="56">
        <f>(D36/B36)</f>
        <v/>
      </c>
      <c r="D36" s="57" t="n">
        <v>39.7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0.1996456198496838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0.56292889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($B$14/5)</f>
        <v/>
      </c>
      <c r="O6" s="55">
        <f>($C$5*[1]Params!K8)</f>
        <v/>
      </c>
      <c r="P6" s="55">
        <f>(O6*N6)</f>
        <v/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($B$14/5)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($B$14/5)</f>
        <v/>
      </c>
      <c r="O8" s="55">
        <f>($C$5*[1]Params!K10)</f>
        <v/>
      </c>
      <c r="P8" s="55">
        <f>(O8*N8)</f>
        <v/>
      </c>
      <c r="R8" s="67" t="n"/>
      <c r="S8" s="55" t="n"/>
      <c r="T8" s="55" t="n"/>
    </row>
    <row r="9">
      <c r="B9" s="67" t="n">
        <v>13.39371616</v>
      </c>
      <c r="C9" s="55">
        <f>(D9/B9)</f>
        <v/>
      </c>
      <c r="D9" s="55" t="n">
        <v>2.8758</v>
      </c>
      <c r="N9" s="67">
        <f>($B$14/5)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1.62012557940841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13.08929422</v>
      </c>
      <c r="C5" s="55">
        <f>(D5/B5)</f>
        <v/>
      </c>
      <c r="D5" s="55" t="n">
        <v>39.7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0.5772960700000001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10.68042247577928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0.02610339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40.32540799662884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2.52346301</v>
      </c>
      <c r="C5" s="55">
        <f>(D5/B5)</f>
        <v/>
      </c>
      <c r="D5" s="55" t="n">
        <v>39.7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0.01580681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80" t="n">
        <v>0.00377418326881932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4"/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251.0818978281168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0.00226479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0.55987547</v>
      </c>
      <c r="C11" s="55">
        <f>(D11/B11)</f>
        <v/>
      </c>
      <c r="D11" s="55" t="n">
        <v>158.97</v>
      </c>
      <c r="E11" t="inlineStr">
        <is>
          <t>DCA1</t>
        </is>
      </c>
      <c r="P11" s="55">
        <f>(SUM(P6:P9))</f>
        <v/>
      </c>
    </row>
    <row r="12">
      <c r="B12" s="81" t="n">
        <v>0.13957244</v>
      </c>
      <c r="C12" s="55">
        <f>(D12/B12)</f>
        <v/>
      </c>
      <c r="D12" s="55" t="n">
        <v>39.7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0.09113590956951587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0.27551556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3" sqref="J3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6.786324975595599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7.08273907</v>
      </c>
      <c r="C5" s="55">
        <f>(D5/B5)</f>
        <v/>
      </c>
      <c r="D5" s="55" t="n">
        <v>39.7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0.07221468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</f>
        <v/>
      </c>
      <c r="S6" s="55">
        <f>(T6/R6)</f>
        <v/>
      </c>
      <c r="T6" s="55">
        <f>D5+B11*5.54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2*($B$14-$B$11)/5-N6</f>
        <v/>
      </c>
      <c r="O7" s="55">
        <f>($S$6*[1]Params!K9)</f>
        <v/>
      </c>
      <c r="P7" s="55">
        <f>(O7*N7)</f>
        <v/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($B$14-$B$11)/5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57.81494416017443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>
        <v>0.00294283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t="n">
        <v>-0.02475</v>
      </c>
      <c r="C7" s="55">
        <f>D7/B7</f>
        <v/>
      </c>
      <c r="D7" s="55">
        <f>-1.42154421</f>
        <v/>
      </c>
      <c r="N7" s="58">
        <f>($B$13-$B$7)/5</f>
        <v/>
      </c>
      <c r="O7" s="55">
        <f>($C$5*[1]Params!K9)</f>
        <v/>
      </c>
      <c r="P7" s="55">
        <f>(O7*N7)</f>
        <v/>
      </c>
    </row>
    <row r="8">
      <c r="N8" s="58">
        <f>($B$13-$B$7)/5</f>
        <v/>
      </c>
      <c r="O8" s="55">
        <f>($C$5*[1]Params!K10)</f>
        <v/>
      </c>
      <c r="P8" s="55">
        <f>(O8*N8)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0.1587741179443247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5"/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42692.89097699608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0.00034979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0.00688731</v>
      </c>
      <c r="C23" s="55">
        <f>(D23/B23)</f>
        <v/>
      </c>
      <c r="D23" s="55" t="n">
        <v>166.92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0.00154565</v>
      </c>
      <c r="C24" s="55">
        <f>(D24/B24)</f>
        <v/>
      </c>
      <c r="D24" s="55" t="n">
        <v>39.7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U9" sqref="U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9.395478214998006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0.0022611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0.7669228211243271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2.081645086985764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0.01750982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14.37044088515122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0.00233681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70.98213790513979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0.00113497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0.9749188973999299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0.05588919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13" sqref="N1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0.0001683173499947936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4856.08724012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0.7814871774379418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0.31839221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43.11256565</v>
      </c>
      <c r="C7" s="55">
        <f>(D7/B7)</f>
        <v/>
      </c>
      <c r="D7" s="55" t="n">
        <v>39.7</v>
      </c>
      <c r="E7" t="inlineStr">
        <is>
          <t>DCA2</t>
        </is>
      </c>
      <c r="N7" s="19">
        <f>($B$7+$R$9)/5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41"/>
    <col width="9.140625" customWidth="1" style="14" min="42" max="16384"/>
  </cols>
  <sheetData>
    <row r="1"/>
    <row r="2"/>
    <row r="3">
      <c r="I3" t="inlineStr">
        <is>
          <t>Actual Price :</t>
        </is>
      </c>
      <c r="J3" s="55" t="n">
        <v>0.03024314974276755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55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0.04345647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L11" sqref="L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0.7487670449957153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52.2477</v>
      </c>
      <c r="C5" s="55">
        <f>(D5/B5)</f>
        <v/>
      </c>
      <c r="D5" s="55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0.3317541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2.389508791591251</v>
      </c>
      <c r="M3" t="inlineStr">
        <is>
          <t>Objectif :</t>
        </is>
      </c>
      <c r="N3" s="58">
        <f>(INDEX(N5:N27,MATCH(MAX(O6,O14),O5:O27,0))/0.9)</f>
        <v/>
      </c>
      <c r="O3" s="56">
        <f>(MAX(O6,O14)*0.85)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(B21*J3)</f>
        <v/>
      </c>
      <c r="K4" s="4">
        <f>(J4/D21-1)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22.44807059</v>
      </c>
      <c r="C6" s="55">
        <f>(D6/B6)</f>
        <v/>
      </c>
      <c r="D6" s="55" t="n">
        <v>39.7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</f>
        <v/>
      </c>
      <c r="S6" s="55">
        <f>(T6/R6)</f>
        <v/>
      </c>
      <c r="T6" s="55">
        <f>D6+B19*1.74</f>
        <v/>
      </c>
      <c r="U6" s="55">
        <f>(E6)</f>
        <v/>
      </c>
    </row>
    <row r="7">
      <c r="B7" s="2" t="n">
        <v>0.10025343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($C$5*[1]Params!K10)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($S$6*[1]Params!K9)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($C$6*[1]Params!K10)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C20" s="55" t="n"/>
      <c r="D20" s="55" t="n"/>
      <c r="F20" t="inlineStr">
        <is>
          <t>Moy</t>
        </is>
      </c>
      <c r="G20" s="55">
        <f>(D21/B21)</f>
        <v/>
      </c>
      <c r="S20" s="55" t="n"/>
      <c r="T20" s="55" t="n"/>
    </row>
    <row r="21">
      <c r="B21" s="1">
        <f>(SUM(B5:B20))</f>
        <v/>
      </c>
      <c r="C21" s="55" t="n"/>
      <c r="D21" s="55">
        <f>(SUM(D5:D20))</f>
        <v/>
      </c>
      <c r="S21" s="55" t="n"/>
      <c r="T21" s="55" t="n"/>
    </row>
    <row r="22">
      <c r="S22" s="55" t="n"/>
      <c r="T22" s="55" t="n"/>
    </row>
    <row r="23">
      <c r="S23" s="55" t="n"/>
      <c r="T23" s="55" t="n"/>
    </row>
    <row r="24">
      <c r="R24" s="1">
        <f>(SUM(R5:R23))</f>
        <v/>
      </c>
      <c r="S24" s="55" t="n"/>
      <c r="T24" s="55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tabSelected="1" workbookViewId="0">
      <selection activeCell="U29" sqref="U2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62"/>
    <col width="9.140625" customWidth="1" style="14" min="6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0.3417648158149005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0.07467392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1.024425572159743e-05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257.92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Y36" sqref="Y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0" t="n">
        <v>0.004629082441313606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N3" sqref="N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74.32752634732425</v>
      </c>
      <c r="M3" t="inlineStr">
        <is>
          <t>Objectif :</t>
        </is>
      </c>
      <c r="N3" s="58">
        <f>(INDEX(N5:N26,MATCH(MAX(O6:O9,O23:O25,O14:O16),O5:O26,0))/0.9)</f>
        <v/>
      </c>
      <c r="O3" s="56">
        <f>(MAX(O14:O16,O23:O25,O6:O9)*0.85)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(B17+B21+B37-N16)</f>
        <v/>
      </c>
      <c r="S13" s="55">
        <f>(T13/R13)</f>
        <v/>
      </c>
      <c r="T13" s="55">
        <f>(D17+11.97*B21+B37*19.42078-N16*19.42078)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6.04098135</v>
      </c>
      <c r="C17" s="55">
        <f>(D17/B17)</f>
        <v/>
      </c>
      <c r="D17" s="55" t="n">
        <v>122.34</v>
      </c>
      <c r="E17" t="inlineStr">
        <is>
          <t>DCA1</t>
        </is>
      </c>
      <c r="N17" s="58">
        <f>(($R$13+N14+$R$21)/5)</f>
        <v/>
      </c>
      <c r="O17" s="55">
        <f>($S$13*[1]Params!K11)</f>
        <v/>
      </c>
      <c r="P17" s="55">
        <f>(O17*N17)</f>
        <v/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0.06239716</v>
      </c>
      <c r="C18" s="60" t="n">
        <v>0</v>
      </c>
      <c r="D18" s="61" t="n">
        <v>0</v>
      </c>
      <c r="E18" s="56">
        <f>B18*J3</f>
        <v/>
      </c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1.86926935</v>
      </c>
      <c r="C19" s="55">
        <f>(D19/B19)</f>
        <v/>
      </c>
      <c r="D19" s="55" t="n">
        <v>39.7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($R$15+$N$23+$R$19)/5</f>
        <v/>
      </c>
      <c r="O26" s="55">
        <f>($S$15*[1]Params!K11)</f>
        <v/>
      </c>
      <c r="P26" s="55">
        <f>(O26*N26)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C42" s="55" t="n"/>
      <c r="D42" s="55" t="n"/>
      <c r="E42" s="55" t="n"/>
      <c r="S42" s="55" t="n"/>
      <c r="T42" s="55" t="n"/>
    </row>
    <row r="43">
      <c r="B43" s="58">
        <f>(SUM(B5:B42))</f>
        <v/>
      </c>
      <c r="C43" s="55" t="n"/>
      <c r="D43" s="55">
        <f>(SUM(D5:D42))</f>
        <v/>
      </c>
      <c r="E43" s="55" t="n"/>
      <c r="F43" t="inlineStr">
        <is>
          <t>Moy</t>
        </is>
      </c>
      <c r="G43" s="55">
        <f>(D43/B43)</f>
        <v/>
      </c>
      <c r="R43" s="58">
        <f>(SUM(R5:R36))</f>
        <v/>
      </c>
      <c r="S43" s="55" t="n"/>
      <c r="T43" s="55">
        <f>(SUM(T5:T36))</f>
        <v/>
      </c>
      <c r="V43" t="inlineStr">
        <is>
          <t>Moy</t>
        </is>
      </c>
      <c r="W43" s="55">
        <f>(T43/R43)</f>
        <v/>
      </c>
    </row>
    <row r="44">
      <c r="M44" s="58" t="n"/>
      <c r="S44" s="55" t="n"/>
      <c r="T44" s="55" t="n"/>
    </row>
    <row r="45"/>
    <row r="46"/>
    <row r="47">
      <c r="N47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0.1009615059889029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0.2454471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5.902745136354961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0.00257898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28" sqref="V2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0.6088183620150228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0.7953298600000001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12" sqref="R12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5"/>
    <col width="9.140625" customWidth="1" style="14" min="26" max="16384"/>
  </cols>
  <sheetData>
    <row r="1"/>
    <row r="2"/>
    <row r="3">
      <c r="I3" t="inlineStr">
        <is>
          <t>Actual Price :</t>
        </is>
      </c>
      <c r="J3" s="77" t="n">
        <v>11.97456679089564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0.0765105</v>
      </c>
      <c r="C5" s="55">
        <f>(D5/B5)</f>
        <v/>
      </c>
      <c r="D5" s="55" t="n">
        <v>0.9984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7.9e-07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Q24" sqref="Q2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5"/>
    <col width="9.140625" customWidth="1" style="14" min="26" max="16384"/>
  </cols>
  <sheetData>
    <row r="1"/>
    <row r="2"/>
    <row r="3">
      <c r="I3" t="inlineStr">
        <is>
          <t>Actual Price :</t>
        </is>
      </c>
      <c r="J3" s="77" t="n">
        <v>2.936700059857696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0.34450372</v>
      </c>
      <c r="C5" s="55">
        <f>(D5/B5)</f>
        <v/>
      </c>
      <c r="D5" s="55" t="n">
        <v>0.9984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1.8e-07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5" t="n">
        <v>0.4887837876817421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5"/>
    <row r="16"/>
    <row r="17">
      <c r="P17" s="55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4"/>
    <row r="25"/>
    <row r="26">
      <c r="P26" s="55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3"/>
    <row r="34"/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1"/>
    <row r="2">
      <c r="G2" t="inlineStr">
        <is>
          <t>Day :</t>
        </is>
      </c>
      <c r="H2" t="n">
        <v>732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0.005751566025579797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2"/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33.5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6.5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17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8"/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5"/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(-369/3)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2"/>
    <col width="9.140625" customWidth="1" style="14" min="3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12.67742871991389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5.6e-06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0.5872210895599329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0.72129364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114.01590521</v>
      </c>
      <c r="C7" s="55">
        <f>(D7/B7)</f>
        <v/>
      </c>
      <c r="D7" s="55" t="n">
        <v>39.7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2023-12-19T14:13:32Z</dcterms:modified>
  <cp:lastModifiedBy>Tiko</cp:lastModifiedBy>
</cp:coreProperties>
</file>