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Q2" s="1"/>
  <c r="K2"/>
  <c r="T2"/>
  <c r="H2"/>
  <c r="C50" l="1"/>
  <c r="C26" i="2" l="1"/>
  <c r="C14" i="1" l="1"/>
  <c r="C4"/>
  <c r="C36"/>
  <c r="C25"/>
  <c r="C45" l="1"/>
  <c r="C47" l="1"/>
  <c r="C46" l="1"/>
  <c r="C48"/>
  <c r="C18"/>
  <c r="C19"/>
  <c r="C44" l="1"/>
  <c r="C31" l="1"/>
  <c r="C35" l="1"/>
  <c r="C24"/>
  <c r="C39" l="1"/>
  <c r="C33" l="1"/>
  <c r="C34" l="1"/>
  <c r="C30" l="1"/>
  <c r="C23" l="1"/>
  <c r="C49" l="1"/>
  <c r="C22" l="1"/>
  <c r="C26" l="1"/>
  <c r="C29" l="1"/>
  <c r="C32"/>
  <c r="C28"/>
  <c r="C13" l="1"/>
  <c r="C12" l="1"/>
  <c r="C41" l="1"/>
  <c r="C37" l="1"/>
  <c r="C42" l="1"/>
  <c r="C15"/>
  <c r="C38" l="1"/>
  <c r="C40" l="1"/>
  <c r="C27" l="1"/>
  <c r="C43" l="1"/>
  <c r="C21" l="1"/>
  <c r="C16" l="1"/>
  <c r="C20" l="1"/>
  <c r="C17" l="1"/>
  <c r="C7" s="1"/>
  <c r="D20" s="1"/>
  <c r="M9" l="1"/>
  <c r="N10" s="1"/>
  <c r="D18"/>
  <c r="D39"/>
  <c r="D43"/>
  <c r="D30"/>
  <c r="D31"/>
  <c r="M8"/>
  <c r="D23"/>
  <c r="D35"/>
  <c r="D24"/>
  <c r="D16"/>
  <c r="D41"/>
  <c r="D32"/>
  <c r="D7"/>
  <c r="E7" s="1"/>
  <c r="D49"/>
  <c r="D33"/>
  <c r="N9"/>
  <c r="D42"/>
  <c r="D45"/>
  <c r="N8"/>
  <c r="D34"/>
  <c r="D22"/>
  <c r="D21"/>
  <c r="D19"/>
  <c r="D29"/>
  <c r="D26"/>
  <c r="D27"/>
  <c r="D48"/>
  <c r="D36"/>
  <c r="D14"/>
  <c r="D12"/>
  <c r="Q3"/>
  <c r="D47"/>
  <c r="D25"/>
  <c r="D50"/>
  <c r="D28"/>
  <c r="D37"/>
  <c r="D15"/>
  <c r="D40"/>
  <c r="D44"/>
  <c r="D17"/>
  <c r="D38"/>
  <c r="D13"/>
  <c r="D46"/>
  <c r="M10"/>
  <c r="M11" l="1"/>
  <c r="N11"/>
  <c r="M12" l="1"/>
  <c r="N12"/>
  <c r="M13" l="1"/>
  <c r="N13"/>
  <c r="N14" l="1"/>
  <c r="M14"/>
  <c r="M15" l="1"/>
  <c r="N15"/>
  <c r="M16" l="1"/>
  <c r="N16"/>
  <c r="M17" l="1"/>
  <c r="N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N26" l="1"/>
  <c r="M26"/>
  <c r="N27" l="1"/>
  <c r="M27"/>
  <c r="N28" l="1"/>
  <c r="M28"/>
  <c r="M29" l="1"/>
  <c r="N29"/>
  <c r="N30" l="1"/>
  <c r="M30"/>
  <c r="N31" l="1"/>
  <c r="M31"/>
  <c r="M32" l="1"/>
  <c r="N32"/>
  <c r="M33" l="1"/>
  <c r="N33"/>
  <c r="M34" l="1"/>
  <c r="N34"/>
  <c r="N35" l="1"/>
  <c r="M35"/>
  <c r="N36" l="1"/>
  <c r="M36"/>
  <c r="N37" l="1"/>
  <c r="M37"/>
  <c r="N38" l="1"/>
  <c r="M38"/>
  <c r="M39" l="1"/>
  <c r="N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<sst xmlns="http://schemas.openxmlformats.org/spreadsheetml/2006/main" count="100" uniqueCount="62">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</sst>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1316.0002050348426</c:v>
                </c:pt>
                <c:pt idx="1">
                  <c:v>1218.2531375420115</c:v>
                </c:pt>
                <c:pt idx="2">
                  <c:v>272.90999999999997</c:v>
                </c:pt>
                <c:pt idx="3">
                  <c:v>222.15696807756945</c:v>
                </c:pt>
                <c:pt idx="4">
                  <c:v>930.18343708755629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1218.2531375420115</v>
          </cell>
        </row>
      </sheetData>
      <sheetData sheetId="1">
        <row r="4">
          <cell r="J4">
            <v>1316.0002050348426</v>
          </cell>
        </row>
      </sheetData>
      <sheetData sheetId="2">
        <row r="2">
          <cell r="Y2">
            <v>61.82</v>
          </cell>
        </row>
      </sheetData>
      <sheetData sheetId="3">
        <row r="4">
          <cell r="J4">
            <v>3.431853550335568</v>
          </cell>
        </row>
      </sheetData>
      <sheetData sheetId="4">
        <row r="47">
          <cell r="M47">
            <v>123.85</v>
          </cell>
          <cell r="O47">
            <v>1.4498357108357247</v>
          </cell>
        </row>
      </sheetData>
      <sheetData sheetId="5">
        <row r="4">
          <cell r="C4">
            <v>-101.66666666666667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47.660582741015254</v>
          </cell>
        </row>
      </sheetData>
      <sheetData sheetId="8">
        <row r="4">
          <cell r="J4">
            <v>9.6407887044679867</v>
          </cell>
        </row>
      </sheetData>
      <sheetData sheetId="9">
        <row r="4">
          <cell r="J4">
            <v>20.422313204848138</v>
          </cell>
        </row>
      </sheetData>
      <sheetData sheetId="10">
        <row r="4">
          <cell r="J4">
            <v>11.992625619038545</v>
          </cell>
        </row>
      </sheetData>
      <sheetData sheetId="11">
        <row r="4">
          <cell r="J4">
            <v>47.212128743171093</v>
          </cell>
        </row>
      </sheetData>
      <sheetData sheetId="12">
        <row r="4">
          <cell r="J4">
            <v>2.5013083421368867</v>
          </cell>
        </row>
      </sheetData>
      <sheetData sheetId="13">
        <row r="4">
          <cell r="J4">
            <v>158.07973007594765</v>
          </cell>
        </row>
      </sheetData>
      <sheetData sheetId="14">
        <row r="4">
          <cell r="J4">
            <v>5.753219767775076</v>
          </cell>
        </row>
      </sheetData>
      <sheetData sheetId="15">
        <row r="4">
          <cell r="J4">
            <v>39.807509999263949</v>
          </cell>
        </row>
      </sheetData>
      <sheetData sheetId="16">
        <row r="4">
          <cell r="J4">
            <v>6.2109081058432594</v>
          </cell>
        </row>
      </sheetData>
      <sheetData sheetId="17">
        <row r="4">
          <cell r="J4">
            <v>11.196993636361052</v>
          </cell>
        </row>
      </sheetData>
      <sheetData sheetId="18">
        <row r="4">
          <cell r="J4">
            <v>12.600595413892403</v>
          </cell>
        </row>
      </sheetData>
      <sheetData sheetId="19">
        <row r="4">
          <cell r="J4">
            <v>8.2121307117083742</v>
          </cell>
        </row>
      </sheetData>
      <sheetData sheetId="20">
        <row r="4">
          <cell r="J4">
            <v>11.990204969011007</v>
          </cell>
        </row>
      </sheetData>
      <sheetData sheetId="21">
        <row r="4">
          <cell r="J4">
            <v>4.3952383589443196</v>
          </cell>
        </row>
      </sheetData>
      <sheetData sheetId="22">
        <row r="4">
          <cell r="J4">
            <v>28.56538784521744</v>
          </cell>
        </row>
      </sheetData>
      <sheetData sheetId="23">
        <row r="4">
          <cell r="J4">
            <v>43.779600830408036</v>
          </cell>
        </row>
      </sheetData>
      <sheetData sheetId="24">
        <row r="4">
          <cell r="J4">
            <v>39.698913136182043</v>
          </cell>
        </row>
      </sheetData>
      <sheetData sheetId="25">
        <row r="4">
          <cell r="J4">
            <v>51.506178562183024</v>
          </cell>
        </row>
      </sheetData>
      <sheetData sheetId="26">
        <row r="4">
          <cell r="J4">
            <v>4.1317497415602551</v>
          </cell>
        </row>
      </sheetData>
      <sheetData sheetId="27">
        <row r="4">
          <cell r="J4">
            <v>222.15696807756945</v>
          </cell>
        </row>
      </sheetData>
      <sheetData sheetId="28">
        <row r="4">
          <cell r="J4">
            <v>0.96789602078022119</v>
          </cell>
        </row>
      </sheetData>
      <sheetData sheetId="29">
        <row r="4">
          <cell r="J4">
            <v>12.07334778700632</v>
          </cell>
        </row>
      </sheetData>
      <sheetData sheetId="30">
        <row r="4">
          <cell r="J4">
            <v>19.163610567549117</v>
          </cell>
        </row>
      </sheetData>
      <sheetData sheetId="31">
        <row r="4">
          <cell r="J4">
            <v>4.1990646823933631</v>
          </cell>
        </row>
      </sheetData>
      <sheetData sheetId="32">
        <row r="4">
          <cell r="J4">
            <v>2.3857079179941416</v>
          </cell>
        </row>
      </sheetData>
      <sheetData sheetId="33">
        <row r="4">
          <cell r="J4">
            <v>2.5520067878793689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9.93+37.53+0.82</f>
        <v>48.28</v>
      </c>
      <c r="M2" t="s">
        <v>61</v>
      </c>
      <c r="N2" s="9">
        <f>260.78+12.13</f>
        <v>272.90999999999997</v>
      </c>
      <c r="P2" t="s">
        <v>8</v>
      </c>
      <c r="Q2" s="10">
        <f>N2+K2+H2</f>
        <v>321.37999999999994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8.0598781333319922E-2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3987.4052024548405</v>
      </c>
      <c r="D7" s="20">
        <f>(C7*[1]Feuil1!$K$2-C4)/C4</f>
        <v>0.4708952631349051</v>
      </c>
      <c r="E7" s="31">
        <f>C7-C7/(1+D7)</f>
        <v>1276.535637237449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1316.0002050348426</v>
      </c>
    </row>
    <row r="9" spans="2:20">
      <c r="M9" s="17" t="str">
        <f>IF(C13&gt;C7*[2]Params!F8,B13,"Others")</f>
        <v>ETH</v>
      </c>
      <c r="N9" s="18">
        <f>IF(C13&gt;C7*0.1,C13,C7)</f>
        <v>1218.2531375420115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272.90999999999997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222.15696807756945</v>
      </c>
    </row>
    <row r="12" spans="2:20">
      <c r="B12" s="7" t="s">
        <v>4</v>
      </c>
      <c r="C12" s="1">
        <f>[2]BTC!J4</f>
        <v>1316.0002050348426</v>
      </c>
      <c r="D12" s="20">
        <f>C12/$C$7</f>
        <v>0.33003924562887382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930.18343708755629</v>
      </c>
    </row>
    <row r="13" spans="2:20">
      <c r="B13" s="7" t="s">
        <v>19</v>
      </c>
      <c r="C13" s="1">
        <f>[2]ETH!J4</f>
        <v>1218.2531375420115</v>
      </c>
      <c r="D13" s="20">
        <f t="shared" ref="D13:D50" si="0">C13/$C$7</f>
        <v>0.30552529168392406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61</v>
      </c>
      <c r="C14" s="1">
        <f>$N$2</f>
        <v>272.90999999999997</v>
      </c>
      <c r="D14" s="20">
        <f t="shared" si="0"/>
        <v>6.8443006452412539E-2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222.15696807756945</v>
      </c>
      <c r="D15" s="20">
        <f t="shared" si="0"/>
        <v>5.5714670769050213E-2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158.07973007594765</v>
      </c>
      <c r="D16" s="20">
        <f t="shared" si="0"/>
        <v>3.964476195662936E-2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123.85</v>
      </c>
      <c r="D17" s="20">
        <f t="shared" si="0"/>
        <v>3.1060299546118844E-2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101.66666666666667</v>
      </c>
      <c r="D18" s="20">
        <f>C18/$C$7</f>
        <v>2.5496948894001475E-2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61.82</v>
      </c>
      <c r="D19" s="20">
        <f>C19/$C$7</f>
        <v>1.5503816858627912E-2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47.212128743171093</v>
      </c>
      <c r="D20" s="20">
        <f t="shared" si="0"/>
        <v>1.1840313774508046E-2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38</v>
      </c>
      <c r="C21" s="9">
        <f>[2]NEAR!$J$4</f>
        <v>51.506178562183024</v>
      </c>
      <c r="D21" s="20">
        <f t="shared" si="0"/>
        <v>1.2917217074019294E-2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47.660582741015254</v>
      </c>
      <c r="D22" s="20">
        <f t="shared" si="0"/>
        <v>1.1952781400714702E-2</v>
      </c>
      <c r="M22" s="17" t="str">
        <f>IF(OR(M21="",M21="Others"),"",IF(C26&gt;C7*[2]Params!F8,B26,"Others"))</f>
        <v/>
      </c>
      <c r="N22" s="18"/>
    </row>
    <row r="23" spans="2:17">
      <c r="B23" s="22" t="s">
        <v>32</v>
      </c>
      <c r="C23" s="9">
        <f>[2]MATIC!$J$4</f>
        <v>43.779600830408036</v>
      </c>
      <c r="D23" s="20">
        <f t="shared" si="0"/>
        <v>1.0979471262026539E-2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39.698913136182043</v>
      </c>
      <c r="D24" s="20">
        <f t="shared" si="0"/>
        <v>9.9560769775144647E-3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6</v>
      </c>
      <c r="C25" s="1">
        <f>$K$2</f>
        <v>48.28</v>
      </c>
      <c r="D25" s="20">
        <f t="shared" si="0"/>
        <v>1.2108124845269422E-2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39.807509999263949</v>
      </c>
      <c r="D26" s="20">
        <f t="shared" si="0"/>
        <v>9.9833119480198587E-3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49</v>
      </c>
      <c r="C27" s="1">
        <f>[2]LUNC!J4</f>
        <v>28.56538784521744</v>
      </c>
      <c r="D27" s="20">
        <f t="shared" si="0"/>
        <v>7.163903941247606E-3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20.422313204848138</v>
      </c>
      <c r="D28" s="20">
        <f t="shared" si="0"/>
        <v>5.1217050106357812E-3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19.163610567549117</v>
      </c>
      <c r="D29" s="20">
        <f t="shared" si="0"/>
        <v>4.8060354026099646E-3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12.600595413892403</v>
      </c>
      <c r="D30" s="20">
        <f t="shared" si="0"/>
        <v>3.1600990554295472E-3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11.990204969011007</v>
      </c>
      <c r="D31" s="20">
        <f t="shared" si="0"/>
        <v>3.0070194425259951E-3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11.992625619038545</v>
      </c>
      <c r="D32" s="20">
        <f t="shared" si="0"/>
        <v>3.0076265165264121E-3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12.07334778700632</v>
      </c>
      <c r="D33" s="20">
        <f t="shared" si="0"/>
        <v>3.0278708016866157E-3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11.196993636361052</v>
      </c>
      <c r="D34" s="20">
        <f t="shared" si="0"/>
        <v>2.8080902411090898E-3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9.6407887044679867</v>
      </c>
      <c r="D35" s="20">
        <f t="shared" si="0"/>
        <v>2.4178101334001991E-3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7" t="s">
        <v>1</v>
      </c>
      <c r="C36" s="1">
        <f>$T$2</f>
        <v>9</v>
      </c>
      <c r="D36" s="20">
        <f t="shared" si="0"/>
        <v>2.2571069512722615E-3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54</v>
      </c>
      <c r="C37" s="9">
        <f>[2]LINK!$J$4</f>
        <v>8.2121307117083742</v>
      </c>
      <c r="D37" s="20">
        <f t="shared" si="0"/>
        <v>2.0595174793503774E-3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6.2109081058432594</v>
      </c>
      <c r="D38" s="20">
        <f t="shared" si="0"/>
        <v>1.557631539934673E-3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5.753219767775076</v>
      </c>
      <c r="D39" s="20">
        <f t="shared" si="0"/>
        <v>1.4428480366713457E-3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23</v>
      </c>
      <c r="C40" s="9">
        <f>[2]LUNA!J4</f>
        <v>4.3952383589443196</v>
      </c>
      <c r="D40" s="20">
        <f t="shared" si="0"/>
        <v>1.1022803391635234E-3</v>
      </c>
    </row>
    <row r="41" spans="2:14">
      <c r="B41" s="22" t="s">
        <v>56</v>
      </c>
      <c r="C41" s="9">
        <f>[2]SHIB!$J$4</f>
        <v>4.1317497415602551</v>
      </c>
      <c r="D41" s="20">
        <f t="shared" si="0"/>
        <v>1.0362001180658914E-3</v>
      </c>
    </row>
    <row r="42" spans="2:14">
      <c r="B42" s="22" t="s">
        <v>37</v>
      </c>
      <c r="C42" s="9">
        <f>[2]GRT!$J$4</f>
        <v>4.1990646823933631</v>
      </c>
      <c r="D42" s="20">
        <f t="shared" si="0"/>
        <v>1.0530820092746569E-3</v>
      </c>
    </row>
    <row r="43" spans="2:14">
      <c r="B43" s="7" t="s">
        <v>28</v>
      </c>
      <c r="C43" s="1">
        <f>[2]ATLAS!O47</f>
        <v>1.4498357108357247</v>
      </c>
      <c r="D43" s="20">
        <f t="shared" si="0"/>
        <v>3.6360380679223051E-4</v>
      </c>
    </row>
    <row r="44" spans="2:14">
      <c r="B44" s="7" t="s">
        <v>25</v>
      </c>
      <c r="C44" s="1">
        <f>[2]POLIS!J4</f>
        <v>3.431853550335568</v>
      </c>
      <c r="D44" s="20">
        <f t="shared" si="0"/>
        <v>8.6067338935675566E-4</v>
      </c>
    </row>
    <row r="45" spans="2:14">
      <c r="B45" s="22" t="s">
        <v>36</v>
      </c>
      <c r="C45" s="9">
        <f>[2]AMP!$J$4</f>
        <v>2.5013083421368867</v>
      </c>
      <c r="D45" s="20">
        <f t="shared" si="0"/>
        <v>6.2730227181249595E-4</v>
      </c>
    </row>
    <row r="46" spans="2:14">
      <c r="B46" s="22" t="s">
        <v>40</v>
      </c>
      <c r="C46" s="9">
        <f>[2]SHPING!$J$4</f>
        <v>2.5520067878793689</v>
      </c>
      <c r="D46" s="20">
        <f t="shared" si="0"/>
        <v>6.4001691784627997E-4</v>
      </c>
    </row>
    <row r="47" spans="2:14">
      <c r="B47" s="22" t="s">
        <v>50</v>
      </c>
      <c r="C47" s="9">
        <f>[2]KAVA!$J$4</f>
        <v>2.3857079179941416</v>
      </c>
      <c r="D47" s="20">
        <f t="shared" si="0"/>
        <v>5.9831088060109466E-4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4.25538292159365E-4</v>
      </c>
    </row>
    <row r="49" spans="2:4">
      <c r="B49" s="22" t="s">
        <v>43</v>
      </c>
      <c r="C49" s="9">
        <f>[2]TRX!$J$4</f>
        <v>0.96789602078022119</v>
      </c>
      <c r="D49" s="20">
        <f t="shared" si="0"/>
        <v>2.4273831517908874E-4</v>
      </c>
    </row>
    <row r="50" spans="2:4">
      <c r="B50" s="7" t="s">
        <v>5</v>
      </c>
      <c r="C50" s="1">
        <f>H$2</f>
        <v>0.19</v>
      </c>
      <c r="D50" s="20">
        <f t="shared" si="0"/>
        <v>4.7650035637969964E-5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2023-12-05T23:06:14Z</dcterms:modified>
</cp:coreProperties>
</file>